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4"/>
  </bookViews>
  <sheets>
    <sheet name="PL" sheetId="1" r:id="rId1"/>
    <sheet name="BS" sheetId="2" r:id="rId2"/>
    <sheet name="equity" sheetId="3" r:id="rId3"/>
    <sheet name="cash Flow" sheetId="4" r:id="rId4"/>
    <sheet name="note" sheetId="5" r:id="rId5"/>
  </sheets>
  <externalReferences>
    <externalReference r:id="rId8"/>
  </externalReferences>
  <definedNames>
    <definedName name="_xlnm.Print_Area" localSheetId="4">'note'!$A$1:$I$347</definedName>
    <definedName name="_xlnm.Print_Titles" localSheetId="4">'note'!$1:$9</definedName>
  </definedNames>
  <calcPr fullCalcOnLoad="1"/>
</workbook>
</file>

<file path=xl/sharedStrings.xml><?xml version="1.0" encoding="utf-8"?>
<sst xmlns="http://schemas.openxmlformats.org/spreadsheetml/2006/main" count="513" uniqueCount="310">
  <si>
    <t>JADI IMAGING HOLDINGS BERHAD (526319 - P)</t>
  </si>
  <si>
    <t>CONDENSED CONSOLIDATED INCOME STATEMENT</t>
  </si>
  <si>
    <t>(The figures have not been audited)</t>
  </si>
  <si>
    <t>INDIVIDUAL QUARTER</t>
  </si>
  <si>
    <t>CUMULATIVE QUARTER</t>
  </si>
  <si>
    <t>Preceding</t>
  </si>
  <si>
    <t>Current</t>
  </si>
  <si>
    <t>Year</t>
  </si>
  <si>
    <t>Corresponding</t>
  </si>
  <si>
    <t>Quarter</t>
  </si>
  <si>
    <t>To date</t>
  </si>
  <si>
    <t>Period</t>
  </si>
  <si>
    <t>Note</t>
  </si>
  <si>
    <t>RM'000</t>
  </si>
  <si>
    <t>Revenue</t>
  </si>
  <si>
    <t>N/A</t>
  </si>
  <si>
    <t>Cost of sales</t>
  </si>
  <si>
    <t>Gross profit</t>
  </si>
  <si>
    <t>Other operating income</t>
  </si>
  <si>
    <t>Selling and distribution expenses</t>
  </si>
  <si>
    <t>Administrative expenses</t>
  </si>
  <si>
    <t>Other operating expenses</t>
  </si>
  <si>
    <t>Finance costs</t>
  </si>
  <si>
    <t>Profit before taxation</t>
  </si>
  <si>
    <t>Taxation</t>
  </si>
  <si>
    <t>B5</t>
  </si>
  <si>
    <t>Profit after taxation</t>
  </si>
  <si>
    <t>Earnings per share (sen):</t>
  </si>
  <si>
    <t>Basic</t>
  </si>
  <si>
    <t>B12</t>
  </si>
  <si>
    <t>Diluted</t>
  </si>
  <si>
    <t>Note:</t>
  </si>
  <si>
    <t xml:space="preserve">*     </t>
  </si>
  <si>
    <t>CONDENSED CONSOLIDATED BALANCE SHEET</t>
  </si>
  <si>
    <t>Current year</t>
  </si>
  <si>
    <t>Audited</t>
  </si>
  <si>
    <t>(restated)</t>
  </si>
  <si>
    <t>NON-CURRENT ASSETS</t>
  </si>
  <si>
    <t>Property, plant and equipment</t>
  </si>
  <si>
    <t>Investment property</t>
  </si>
  <si>
    <t>Available for sale investment</t>
  </si>
  <si>
    <t>CURRENT ASSETS</t>
  </si>
  <si>
    <t>Inventories</t>
  </si>
  <si>
    <t>Trade receivables</t>
  </si>
  <si>
    <t>Other receivables, prepayments and deposits</t>
  </si>
  <si>
    <t>Cash and bank balances</t>
  </si>
  <si>
    <t>CURRENT LIABILITIES</t>
  </si>
  <si>
    <t>Trade payables</t>
  </si>
  <si>
    <t>Other payables and accruals</t>
  </si>
  <si>
    <t>Hire purchase payables</t>
  </si>
  <si>
    <t>Short term borrowings</t>
  </si>
  <si>
    <t>Amount due to shareholders</t>
  </si>
  <si>
    <t>Amount due to directors</t>
  </si>
  <si>
    <t>Provision for taxation</t>
  </si>
  <si>
    <t>NET CURRENT ASSETS</t>
  </si>
  <si>
    <t>FINANCED BY:</t>
  </si>
  <si>
    <t>Share capital</t>
  </si>
  <si>
    <t>Revaluation reserve</t>
  </si>
  <si>
    <t>Foreign exchange reserve</t>
  </si>
  <si>
    <t>Retained profits</t>
  </si>
  <si>
    <t>Shareholders' funds</t>
  </si>
  <si>
    <t>NON-CURRENT LIABILITIES</t>
  </si>
  <si>
    <t>Term loan - long term</t>
  </si>
  <si>
    <t>Deferred tax liabilities</t>
  </si>
  <si>
    <t>Net Assets per share (RM)</t>
  </si>
  <si>
    <t>The unaudited condensed consolidated balance sheet should be read in conjunction with the Notes to the Interim Financial Report and the Group's audited financial statements for the financial year ended 31 December 2005 as disclosed in the Prospectus dated 27 March 2006.</t>
  </si>
  <si>
    <t>CONDENSED CONSOLIDATED STATEMENT OF CHANGES IN EQUITY</t>
  </si>
  <si>
    <t>Distributable</t>
  </si>
  <si>
    <t xml:space="preserve"> </t>
  </si>
  <si>
    <t>Foreign</t>
  </si>
  <si>
    <t>Share</t>
  </si>
  <si>
    <t>Revaluation</t>
  </si>
  <si>
    <t>Exchange</t>
  </si>
  <si>
    <t>Retained</t>
  </si>
  <si>
    <t>Capital</t>
  </si>
  <si>
    <t>Reserve</t>
  </si>
  <si>
    <t>profits</t>
  </si>
  <si>
    <t>Total</t>
  </si>
  <si>
    <t>12 months ended 31 December 2005</t>
  </si>
  <si>
    <t>At 1 January 2005 (audited)</t>
  </si>
  <si>
    <t>Profit for the financial year</t>
  </si>
  <si>
    <t>Foreign exchange difference</t>
  </si>
  <si>
    <t>At 31 December 2005 (audited)</t>
  </si>
  <si>
    <t>At 1 January 2006 (audited)</t>
  </si>
  <si>
    <t>Issued pursuant to Rights Issue</t>
  </si>
  <si>
    <t xml:space="preserve">   income statement</t>
  </si>
  <si>
    <t>Profit for the financial period</t>
  </si>
  <si>
    <t>The unaudited condensed consolidated statement of changes in equity should be read in conjunction with the Notes to the Interim Financial Report and the Group's audited financial statements for the financial year ended 31 December 2005 and the Prospectus dated 27 March 2006.</t>
  </si>
  <si>
    <t>CONDENSED CONSOLIDATED CASHFLOW STATEMENT</t>
  </si>
  <si>
    <t>CASHFLOWS FROM OPERATING ACTIVITIES</t>
  </si>
  <si>
    <t>Adjustments for:</t>
  </si>
  <si>
    <t>Depreciation</t>
  </si>
  <si>
    <t>Interest expense</t>
  </si>
  <si>
    <t>Interest income</t>
  </si>
  <si>
    <t>Operating profit before working capital changes</t>
  </si>
  <si>
    <t>Receivables</t>
  </si>
  <si>
    <t>Payables</t>
  </si>
  <si>
    <t>Interest paid</t>
  </si>
  <si>
    <t>Tax paid</t>
  </si>
  <si>
    <t>CASHFLOWS FROM INVESTING ACTIVITIES</t>
  </si>
  <si>
    <t>Interest received</t>
  </si>
  <si>
    <t>Purchase of property, plant and equipment</t>
  </si>
  <si>
    <t>Net cash used in investing activities</t>
  </si>
  <si>
    <t>CASHFLOWS FROM FINANCING ACTIVITIES</t>
  </si>
  <si>
    <t>Repayment of bankers' acceptance</t>
  </si>
  <si>
    <t>Repayment of term loan</t>
  </si>
  <si>
    <t>Repayment of hire purchase</t>
  </si>
  <si>
    <t>Net cash generated from financing activities</t>
  </si>
  <si>
    <t>NET INCREASE IN CASH AND CASH EQUIVALENTS</t>
  </si>
  <si>
    <t>EFFECTS OF CHANGES IN FOREIGN EXCHANGE</t>
  </si>
  <si>
    <t xml:space="preserve">CASH AND CASH EQUIVALENTS AT BEGINNING </t>
  </si>
  <si>
    <t>OF THE QUARTER</t>
  </si>
  <si>
    <t xml:space="preserve">CASH AND CASH EQUIVALENTS AT END </t>
  </si>
  <si>
    <t>A15</t>
  </si>
  <si>
    <t>*</t>
  </si>
  <si>
    <t>QUARTERLY REPORT ON CONSOLIDATED RESULTS</t>
  </si>
  <si>
    <t>A</t>
  </si>
  <si>
    <t xml:space="preserve"> NOTES TO THE INTERIM FINANCIAL REPORT</t>
  </si>
  <si>
    <t>A1</t>
  </si>
  <si>
    <t>Basis of preparation</t>
  </si>
  <si>
    <t>The interim financial statements are unaudited and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and should be read in conjunction with the Group's audited financial statements for the financial year ended 31 December 2005 and the Prospectus dated 27 March 2006. These explanatory notes attached to the interim financial statements provide an explanation of events and transactions that are significant to an understanding of the changes in the financial position and performance of the Group since the financial year ended 31 December 2005.</t>
  </si>
  <si>
    <t>The MASB issued a total of 21 new and amended Financial Reporting Standards and other Interpretations (herein thereafter referred as FRSs) effective for financial statements commencing 1 January 2006 for 18 Financial Reporting Standards and 1 October 2006 for 3 more Financial Reporting Standards. Other than as explained in the foregoing paragraph, the same accounting policies and methods of computation are followed in the interim financial statements as compared with the financial statements for the financial year ended 31 December 2005.</t>
  </si>
  <si>
    <t>Up to 31 December 2005, the Group's consolidated financial statements were prepared in accordance with MASB standards with effective dates before 1 January 2006. Certain comparative figures in respect of 2005 have been restated to reflect the relevant adjustments.</t>
  </si>
  <si>
    <t>The adoption of the new FRSs has no material effect on the results and financial position of the current and prior periods.</t>
  </si>
  <si>
    <t>With the adoption of the new applicable FRSs, the Group has effected the necessary changes to the accounting policies and disclosures as follows:</t>
  </si>
  <si>
    <t>(1)</t>
  </si>
  <si>
    <t>Previously, there were no MASB Standard that requires the recognition of employee benefits in the income statement when the Group grants Employee Share Option Scheme. FRS 2 Share Based Payment requires share options granted to be recognised in the income statement.</t>
  </si>
  <si>
    <t>(2)</t>
  </si>
  <si>
    <t>Investment properties are previously stated at cost amount. To comply with FRS 140: Investment Property, the Group chooses the cost method with depreciation recognised in the income statement.</t>
  </si>
  <si>
    <t>(3)</t>
  </si>
  <si>
    <t>Purposes/Classification</t>
  </si>
  <si>
    <t>Measurement basis</t>
  </si>
  <si>
    <t>Trading / Short term investment</t>
  </si>
  <si>
    <t>Fair value with changes to income statement</t>
  </si>
  <si>
    <t>Held to maturity debt instrument / Held-To-Maturity investment</t>
  </si>
  <si>
    <t>Amortised cost</t>
  </si>
  <si>
    <t>Other long term investments / Available For Sale investment</t>
  </si>
  <si>
    <t>Fair value with changes to equity</t>
  </si>
  <si>
    <t xml:space="preserve"> NOTES TO THE INTERIM FINANCIAL REPORT (Cont'd)</t>
  </si>
  <si>
    <t>A2</t>
  </si>
  <si>
    <t>Audit report of preceding annual financial statements</t>
  </si>
  <si>
    <t>The preceding year annual audited financial statements for the financial year ended 31 December 2005 were not subjected to any qualification.</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</si>
  <si>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</si>
  <si>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</si>
  <si>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</si>
  <si>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</si>
  <si>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</si>
  <si>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There were no unusual items affecting assets, liabilities, equity, net income or cash flows of the Group for the current quarter under review.</t>
  </si>
  <si>
    <t>A5</t>
  </si>
  <si>
    <t>Material changes in estimates</t>
  </si>
  <si>
    <t>There were no changes in estimates of amounts which have a material effect in the current quarter under review.</t>
  </si>
  <si>
    <t>A6</t>
  </si>
  <si>
    <t>Debt and equity securities</t>
  </si>
  <si>
    <t>Save as disclosed below, there were no issuance, cancellations, repurchases, resale and repayment of debt and equity securities, share buy backs, share cancellation, shares held as treasury share and resale of treasury shares for the current quarter under review:</t>
  </si>
  <si>
    <t>Consideration</t>
  </si>
  <si>
    <t>Par  value</t>
  </si>
  <si>
    <t>(sen)</t>
  </si>
  <si>
    <t>No. of shares</t>
  </si>
  <si>
    <t>RM</t>
  </si>
  <si>
    <t xml:space="preserve">* </t>
  </si>
  <si>
    <t>The net consideration received from the Rights issue is arrived at after offsetting the amount due to shareholders of RM1,427,969.</t>
  </si>
  <si>
    <t>A7</t>
  </si>
  <si>
    <t>Dividend paid</t>
  </si>
  <si>
    <t>A8</t>
  </si>
  <si>
    <t>Segmental information</t>
  </si>
  <si>
    <t xml:space="preserve">Segmental information for the Group by geographical segment is presented as follows: </t>
  </si>
  <si>
    <t>Segment Revenue</t>
  </si>
  <si>
    <t>Malaysia</t>
  </si>
  <si>
    <t>China</t>
  </si>
  <si>
    <t>Segment Results</t>
  </si>
  <si>
    <t>Profit from operations</t>
  </si>
  <si>
    <t>Disclosure of segmental information of the Group by business segment is not presented as the Group is primarily engaged in only one business segment which is the manufacturing of toners.</t>
  </si>
  <si>
    <t>A9</t>
  </si>
  <si>
    <t>Valuation of property, plant and equipment</t>
  </si>
  <si>
    <t>There was no valuation of the property, plant and equipment in the current quarter under review.  The valuation of property, plant and equipment have been brought forward without amendments from the financial statements for the financial year ended 31 December 2005.</t>
  </si>
  <si>
    <t>A10</t>
  </si>
  <si>
    <t xml:space="preserve">Material events subsequent to the end of the quarter </t>
  </si>
  <si>
    <t>A11</t>
  </si>
  <si>
    <t>Changes in the composition of the Group</t>
  </si>
  <si>
    <t>A12</t>
  </si>
  <si>
    <t>Contingent liabilities</t>
  </si>
  <si>
    <t>A13</t>
  </si>
  <si>
    <t>Capital commitments</t>
  </si>
  <si>
    <t>Capital expenditure of the Group approved by the Directors but not provided for in the condensed financial statements are as follows:</t>
  </si>
  <si>
    <t>to-date</t>
  </si>
  <si>
    <t>Approved and contracted for:</t>
  </si>
  <si>
    <t>The setting up of Jadi Imaging Technologies (Suzhou) Co. Ltd</t>
  </si>
  <si>
    <t>The setting up of the fifth production line</t>
  </si>
  <si>
    <t>A14</t>
  </si>
  <si>
    <t>Significant related party transactions</t>
  </si>
  <si>
    <t>Cash and cash equivalents</t>
  </si>
  <si>
    <t>Cash in hand</t>
  </si>
  <si>
    <t>Cash at banks</t>
  </si>
  <si>
    <t>B</t>
  </si>
  <si>
    <t>ADDITIONAL INFORMATION REQUIRED BY THE BURSA MALAYSIA SECURITIES BERHAD'S LISTING REQUIREMENTS</t>
  </si>
  <si>
    <t>B1</t>
  </si>
  <si>
    <t>Review of performance</t>
  </si>
  <si>
    <t>B2</t>
  </si>
  <si>
    <t>Variation of results against preceding quarter</t>
  </si>
  <si>
    <t>B3</t>
  </si>
  <si>
    <t>Prospects</t>
  </si>
  <si>
    <t>B4</t>
  </si>
  <si>
    <t>Variation of actual profit from forecast profit</t>
  </si>
  <si>
    <t xml:space="preserve">  </t>
  </si>
  <si>
    <t>Not applicable as this is not the final quarter's results for the Group.  Disclosure on explanatory for the variance between actual and forecasted results would only be required in the final quarter results for the Group.</t>
  </si>
  <si>
    <t>Income tax</t>
  </si>
  <si>
    <t>Deferred tax</t>
  </si>
  <si>
    <t>ADDITIONAL INFORMATION REQUIRED BY THE BURSA MALAYSIA SECURITIES BERHAD'S LISTING REQUIREMENTS (Cont'd)</t>
  </si>
  <si>
    <t>B6</t>
  </si>
  <si>
    <t>Unquoted investments and properties</t>
  </si>
  <si>
    <t>There were no changes in the unquoted investments and properties of the Group during the current quarter under review.</t>
  </si>
  <si>
    <t>B7</t>
  </si>
  <si>
    <t>Quoted securities</t>
  </si>
  <si>
    <t>There were no acquisitions or disposals of quoted securities during the current quarter under review.</t>
  </si>
  <si>
    <t>B8</t>
  </si>
  <si>
    <t>Group's borrowings and debt securities</t>
  </si>
  <si>
    <t>Interest bearing borrowings:</t>
  </si>
  <si>
    <t>Term loan</t>
  </si>
  <si>
    <t>Hire purchase</t>
  </si>
  <si>
    <t>Long term borrowings</t>
  </si>
  <si>
    <t>B9</t>
  </si>
  <si>
    <t>Off balance sheet financial instruments</t>
  </si>
  <si>
    <t>There were no financial instruments with off balance sheet risk applicable to the Group as at the date of this announcement.</t>
  </si>
  <si>
    <t>B10</t>
  </si>
  <si>
    <t>Material litigation</t>
  </si>
  <si>
    <t>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</si>
  <si>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B11</t>
  </si>
  <si>
    <t>Dividends</t>
  </si>
  <si>
    <t>Earnings per share</t>
  </si>
  <si>
    <t>Profit after taxation (RM'000)</t>
  </si>
  <si>
    <t>Weighted average number of shares in issue ('000)</t>
  </si>
  <si>
    <t>Basic earnings per share (sen)</t>
  </si>
  <si>
    <t>B13</t>
  </si>
  <si>
    <t>Status of corporate proposals</t>
  </si>
  <si>
    <t>B14</t>
  </si>
  <si>
    <t>Utilisation of IPO proceeds</t>
  </si>
  <si>
    <t>B15</t>
  </si>
  <si>
    <t>Authorisation for issue</t>
  </si>
  <si>
    <t>Jadi Imaging Holdings Berhad</t>
  </si>
  <si>
    <t>Share premium</t>
  </si>
  <si>
    <t xml:space="preserve"> quarter</t>
  </si>
  <si>
    <t>&lt;-------------------------------------------Non-distributable--------------------------------------&gt;</t>
  </si>
  <si>
    <t>Premium</t>
  </si>
  <si>
    <t>Issued pursuant to Public Issue</t>
  </si>
  <si>
    <t>Issued pursuant to Bonus Issue I</t>
  </si>
  <si>
    <t>Issued pursuant to Bonus Issue II</t>
  </si>
  <si>
    <t>Listing Expenses</t>
  </si>
  <si>
    <t>Bonus issue I</t>
  </si>
  <si>
    <t>Bonus issue II</t>
  </si>
  <si>
    <t>Current quarter</t>
  </si>
  <si>
    <t xml:space="preserve">Current </t>
  </si>
  <si>
    <t>Year To date</t>
  </si>
  <si>
    <t>31 Dec 2005</t>
  </si>
  <si>
    <t xml:space="preserve">Foreign exchange differences, representing </t>
  </si>
  <si>
    <t xml:space="preserve">   net gain not recognised in the </t>
  </si>
  <si>
    <t>received</t>
  </si>
  <si>
    <t>Rights issue *</t>
  </si>
  <si>
    <t>Public issue **</t>
  </si>
  <si>
    <t>**</t>
  </si>
  <si>
    <t>to date</t>
  </si>
  <si>
    <t>Proceeds from issuance of right shares</t>
  </si>
  <si>
    <t>Proceeds from issuance of public shares</t>
  </si>
  <si>
    <t>Payment of listing expenses</t>
  </si>
  <si>
    <t>Cash generated from operations</t>
  </si>
  <si>
    <t>Net cash generated from operating activities</t>
  </si>
  <si>
    <t>There were no corporate proposals announced but not yet completed as at the date of this announcement.</t>
  </si>
  <si>
    <t>Approved utilisation</t>
  </si>
  <si>
    <t>Balance</t>
  </si>
  <si>
    <t>Amount utilised</t>
  </si>
  <si>
    <t>Utilised from working capital*</t>
  </si>
  <si>
    <t>Expected time frame for full utilisation</t>
  </si>
  <si>
    <t>Acquisition of a new factory</t>
  </si>
  <si>
    <t>Acquisition of new production lines</t>
  </si>
  <si>
    <t>Estimated listing expenses*</t>
  </si>
  <si>
    <t>Working capital*</t>
  </si>
  <si>
    <t>By end of 2006</t>
  </si>
  <si>
    <t>Fully utilised</t>
  </si>
  <si>
    <t>Actual expenses for the listing exercise amounted to RM2.054 million. As stated in the Company's prospectus dated 27 March 2006, the additional RM454,000 has been funded out of the portion allocated for working capital.</t>
  </si>
  <si>
    <t>Basis of preparation (Cont'd)</t>
  </si>
  <si>
    <t>There were no material events subsequent to the end of this quarter.</t>
  </si>
  <si>
    <t>Within the next 20 months</t>
  </si>
  <si>
    <t>There was no significant related party transaction for this quarter.</t>
  </si>
  <si>
    <t>The consideration received from the Public issue is arrived at based on the new issuance of 96,000,000 new ordinary shares at an issue price of RM0.22 per ordinary share.</t>
  </si>
  <si>
    <t>Barring any unforeseen circumstances, the Directors believe that the Group's prospects for the financial year ending 31 December 2006 remain favourable. The overall performance of the Group for the current financial year would continue to improve with the expected increase in production capacity, in line with the acquisition of the fourth and fifth production lines during the year. With the setting up of the fourth production line in Suzhou, China, which has been fully operational since June 2006, the Group is expected to further strengthen its market presence in the China Toner market. Further, the increased production levels with the fifth production line by the fourth quarter of the year would further support the Group's strategy to achieving its revenue forecast. Barring any unforeseen circumstances, the Directors are optimistic that the Group will exceed its profit forecast of RM10.892 million for the FYE 31 December 2006.</t>
  </si>
  <si>
    <t xml:space="preserve">Diluted earnings per share is not disclosed herein as the 50,548,000 options to subscribe for 50,548,000 shares granted under the ESOS scheme are not execisable in full or in part until after the FYE 2006.  </t>
  </si>
  <si>
    <t>For The Third Quarter Ended 30 September 2006</t>
  </si>
  <si>
    <t>This is prepared based on the consolidated results of the Group for the financial period ended 30 September 2006 and is to be read in conjunction with the Notes to the Interim Financial Report and the Prospectus dated 27 March 2006.</t>
  </si>
  <si>
    <t>This is the Interim Financial Statements on the consolidated results for the financial period ended 30 September 2006 announced by the Company in compliance with Bursa Malaysia Securities Berhad's ("Bursa Securities") requirements. As this is the third quarterly report being drawn up, there are no comparative figures for the preceding year's corresponding quarter.</t>
  </si>
  <si>
    <t>30 Sep 2006</t>
  </si>
  <si>
    <t>30 Sep 2005*</t>
  </si>
  <si>
    <t>9 months ended 30 September 2006</t>
  </si>
  <si>
    <t>At 30 September 2006</t>
  </si>
  <si>
    <t xml:space="preserve">   30 Sep 2006</t>
  </si>
  <si>
    <t>Tax expense for the current quarter ended 30 September 2006 is derived based on management's best estimate of the tax rate for the year. The deferred tax liabilities arose from accelerated capital allowances over depreciation of qualifying plant and equipment and the effect arising from the revaluation of freehold land and building. The effective tax rate for the period presented above is lower than the statutory tax rate principally due to the tax savings arising from the investment allowances available.</t>
  </si>
  <si>
    <t>As at 30 September 2006, the Group does not have any foreign currency denominated borrowings.</t>
  </si>
  <si>
    <t>Short term investment</t>
  </si>
  <si>
    <t>There were no comparative figures for the preceding year corresponding quarter as this is the Group's third quarterly announcement in conjunction with the listing and quotation of the Company on the Second Board of Bursa Malaysia Securities Berhad on 20 April 2006.</t>
  </si>
  <si>
    <t xml:space="preserve">As at 30 September 2006, the Group had total borrowings of approximately RM5.43 million, details of which are set out below: </t>
  </si>
  <si>
    <t>The borrowings of the Group as at 30 September 2006 represent a hire purchase of RM2.878 million and a term loan of RM2.552 million of which RM3.922 million is short term and RM1.508 million is long term.</t>
  </si>
  <si>
    <t>This is the third Interim Financial Statement on the consolidated results for the financial period ended 30 September 2006 announced by the Company in compliance with Bursa Securities requirements. As this is the third quarterly report being drawn up, there are no comparative figures for the preceding year's corresponding quarter.</t>
  </si>
  <si>
    <t>The Directors are of the opinion that the Group has no contingent liabilities which, upon crystallisation would have a material impact on the financial position and business of the Group as at  8 November 2006 (the latest practicable date which is not earlier than 7 days from the date of issue of this financial results).</t>
  </si>
  <si>
    <t>The proceeds raised during the IPO were approved for the following activities and the status on the funds utilisation as at 15 November 2006 is summarised as follows:</t>
  </si>
  <si>
    <t>The interim financial statements were authorised for issue by the Board of Directors in accordance with a resolution of the directors dated 15 November 2006.</t>
  </si>
  <si>
    <t>15 November 2006</t>
  </si>
  <si>
    <t>For the current quarter ended 30 September 2006, the Group recorded a revenue of RM14.45 million, representing an increase of RM0.74 million against the previous quarter of RM13.71 million, attributed to the increasing customers' orders from export markets, successful marketing efforts in securing new customers, as well as the contribution from the fourth production line in Suzhou, China which commenced sales in June 2006. For the current quarter, the Group was able to achieve a profit before taxation of RM3.54 million and a profit after taxation of RM3.22 million.</t>
  </si>
  <si>
    <t>Short term deposit and investment</t>
  </si>
  <si>
    <t>Net assets per share as at 30 September 2006 is arrived at based on the Group's Net Assets of RM65.89 million over the number of ordinary shares of 450,000,000 shares of RM0.10 each.  Net Assets per share as at 31 December 2005 was arrived at based on the Group's Net Assets of RM24.37 million over the number of ordinary shares of 70,000,020 shares of RM0.10 each.</t>
  </si>
  <si>
    <t xml:space="preserve">The Board of Directors of Jadi Imaging Holdings Bhd is pleased to announce that Jadi Imaging Technologies Sdn Bhd has on 5 July 2006 acquired 2 ordinary shares of RM1.00 each representing the entire issued and paid-up share capital of Jadi Imaging Solutions Sdn Bhd for a total cash consideration of RM2.00. </t>
  </si>
  <si>
    <t xml:space="preserve">On 16 August 2006, the company declared a tax-exempt interim dividend of 0.5 sen or 5% per ordinary share of RM0.10 in respect of the financial year ending 31 December 2006 and it was paid on 15 September 2006. </t>
  </si>
  <si>
    <t>Previously, long term investments are stated at cost less diminution in value other than temporary. In compliance with FRS 139: Financial Instruments: Recognition and Measurement, the management decides, inter alia, the purposes the investments are acquired and managed. Accordingly, the classifications and measurement basis are as follows: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</si>
</sst>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0_);_(* \(#,##0.000\);_(* &quot;-&quot;??_);_(@_)"/>
    <numFmt numFmtId="172" formatCode="_(* #,##0.0_);_(* \(#,##0.0\);_(* &quot;-&quot;??_);_(@_)"/>
    <numFmt numFmtId="173" formatCode="_(* #,##0.0000_);_(* \(#,##0.0000\);_(* &quot;-&quot;??_);_(@_)"/>
  </numFmts>
  <fonts count="12">
    <font>
      <sz val="10"/>
      <name val="Arial"/>
      <family val="0"/>
    </font>
    <font>
      <sz val="10"/>
      <name val="Times New Roman"/>
      <family val="1"/>
    </font>
    <font>
      <b/>
      <sz val="12"/>
      <name val="Times New Roman"/>
      <family val="1"/>
    </font>
    <font>
      <b/>
      <sz val="10"/>
      <name val="Times New Roman"/>
      <family val="1"/>
    </font>
    <font>
      <b/>
      <u val="single"/>
      <sz val="10"/>
      <name val="Times New Roman"/>
      <family val="1"/>
    </font>
    <font>
      <u val="single"/>
      <sz val="10"/>
      <name val="Times New Roman"/>
      <family val="1"/>
    </font>
    <font>
      <i/>
      <sz val="10"/>
      <name val="Times New Roman"/>
      <family val="1"/>
    </font>
    <font>
      <sz val="8"/>
      <name val="Arial"/>
      <family val="0"/>
    </font>
    <font>
      <sz val="10"/>
      <color indexed="10"/>
      <name val="Times New Roman"/>
      <family val="1"/>
    </font>
    <font>
      <sz val="10"/>
      <color indexed="10"/>
      <name val="Arial"/>
      <family val="0"/>
    </font>
    <font>
      <b/>
      <sz val="10"/>
      <color indexed="10"/>
      <name val="Times New Roman"/>
      <family val="1"/>
    </font>
    <font>
      <sz val="10"/>
      <color indexed="8"/>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43" fontId="1" fillId="0" borderId="0" xfId="15" applyFont="1" applyAlignment="1">
      <alignment horizontal="right" vertical="top"/>
    </xf>
    <xf numFmtId="43" fontId="3" fillId="0" borderId="0" xfId="15" applyFont="1" applyAlignment="1">
      <alignment horizontal="right" vertical="top"/>
    </xf>
    <xf numFmtId="43" fontId="3" fillId="0" borderId="0" xfId="15" applyFont="1" applyAlignment="1" quotePrefix="1">
      <alignment horizontal="right" vertical="top"/>
    </xf>
    <xf numFmtId="170" fontId="1" fillId="0" borderId="0" xfId="15" applyNumberFormat="1" applyFont="1" applyAlignment="1">
      <alignment vertical="top"/>
    </xf>
    <xf numFmtId="170" fontId="1" fillId="0" borderId="0" xfId="15" applyNumberFormat="1" applyFont="1" applyAlignment="1">
      <alignment horizontal="right" vertical="top"/>
    </xf>
    <xf numFmtId="170" fontId="1" fillId="0" borderId="0" xfId="15" applyNumberFormat="1" applyFont="1" applyFill="1" applyAlignment="1">
      <alignment vertical="top"/>
    </xf>
    <xf numFmtId="0" fontId="1" fillId="0" borderId="0" xfId="0" applyFont="1" applyFill="1" applyAlignment="1">
      <alignment vertical="top"/>
    </xf>
    <xf numFmtId="170" fontId="1" fillId="0" borderId="1" xfId="15" applyNumberFormat="1" applyFont="1" applyFill="1" applyBorder="1" applyAlignment="1">
      <alignment vertical="top"/>
    </xf>
    <xf numFmtId="170" fontId="1" fillId="0" borderId="0" xfId="15" applyNumberFormat="1" applyFont="1" applyFill="1" applyBorder="1" applyAlignment="1">
      <alignment vertical="top"/>
    </xf>
    <xf numFmtId="0" fontId="1" fillId="0" borderId="0" xfId="0" applyFont="1" applyFill="1" applyBorder="1" applyAlignment="1">
      <alignment vertical="top"/>
    </xf>
    <xf numFmtId="170" fontId="1" fillId="0" borderId="1" xfId="15" applyNumberFormat="1" applyFont="1" applyBorder="1" applyAlignment="1">
      <alignment vertical="top"/>
    </xf>
    <xf numFmtId="170" fontId="1" fillId="0" borderId="2" xfId="15" applyNumberFormat="1" applyFont="1" applyBorder="1" applyAlignment="1">
      <alignment vertical="top"/>
    </xf>
    <xf numFmtId="170" fontId="1" fillId="0" borderId="2" xfId="15" applyNumberFormat="1" applyFont="1" applyBorder="1" applyAlignment="1">
      <alignment horizontal="right" vertical="top"/>
    </xf>
    <xf numFmtId="43" fontId="1" fillId="0" borderId="0" xfId="15" applyFont="1" applyAlignment="1">
      <alignment vertical="top"/>
    </xf>
    <xf numFmtId="43" fontId="1" fillId="0" borderId="0" xfId="15" applyFont="1" applyBorder="1" applyAlignment="1">
      <alignment horizontal="right" vertical="top"/>
    </xf>
    <xf numFmtId="43" fontId="1" fillId="0" borderId="3" xfId="15" applyFont="1" applyBorder="1" applyAlignment="1">
      <alignment horizontal="right" vertical="top"/>
    </xf>
    <xf numFmtId="0" fontId="1" fillId="0" borderId="0" xfId="0" applyFont="1" applyAlignment="1">
      <alignment horizontal="justify" vertical="top"/>
    </xf>
    <xf numFmtId="44" fontId="3" fillId="0" borderId="0" xfId="0" applyNumberFormat="1" applyFont="1" applyAlignment="1">
      <alignment horizontal="right" vertical="top"/>
    </xf>
    <xf numFmtId="43" fontId="3" fillId="0" borderId="0" xfId="0" applyNumberFormat="1" applyFont="1" applyAlignment="1">
      <alignment horizontal="right" vertical="top"/>
    </xf>
    <xf numFmtId="43" fontId="3" fillId="0" borderId="0" xfId="15" applyNumberFormat="1" applyFont="1" applyAlignment="1" quotePrefix="1">
      <alignment horizontal="right" vertical="top"/>
    </xf>
    <xf numFmtId="170" fontId="1" fillId="0" borderId="0" xfId="15" applyNumberFormat="1" applyFont="1" applyBorder="1" applyAlignment="1">
      <alignment vertical="top"/>
    </xf>
    <xf numFmtId="170" fontId="1" fillId="0" borderId="0" xfId="15" applyNumberFormat="1" applyFont="1" applyBorder="1" applyAlignment="1">
      <alignment horizontal="right" vertical="top"/>
    </xf>
    <xf numFmtId="0" fontId="1" fillId="0" borderId="0" xfId="0" applyFont="1" applyAlignment="1" quotePrefix="1">
      <alignment vertical="top"/>
    </xf>
    <xf numFmtId="170" fontId="1" fillId="0" borderId="0" xfId="15" applyNumberFormat="1" applyFont="1" applyBorder="1" applyAlignment="1" quotePrefix="1">
      <alignment horizontal="right" vertical="top"/>
    </xf>
    <xf numFmtId="170" fontId="3" fillId="0" borderId="0" xfId="15" applyNumberFormat="1" applyFont="1" applyBorder="1" applyAlignment="1" quotePrefix="1">
      <alignment horizontal="right" vertical="top"/>
    </xf>
    <xf numFmtId="170" fontId="1" fillId="0" borderId="4" xfId="15" applyNumberFormat="1" applyFont="1" applyBorder="1" applyAlignment="1">
      <alignment vertical="top"/>
    </xf>
    <xf numFmtId="170" fontId="1" fillId="0" borderId="5" xfId="15" applyNumberFormat="1" applyFont="1" applyBorder="1" applyAlignment="1">
      <alignment vertical="top"/>
    </xf>
    <xf numFmtId="43" fontId="3" fillId="0" borderId="0" xfId="15" applyFont="1" applyAlignment="1">
      <alignment horizontal="center" vertical="top"/>
    </xf>
    <xf numFmtId="0" fontId="4" fillId="0" borderId="0" xfId="0" applyFont="1" applyAlignment="1">
      <alignment vertical="top"/>
    </xf>
    <xf numFmtId="41" fontId="1" fillId="0" borderId="0" xfId="0" applyNumberFormat="1" applyFont="1" applyAlignment="1">
      <alignment horizontal="right" vertical="top"/>
    </xf>
    <xf numFmtId="170" fontId="1" fillId="0" borderId="0" xfId="0" applyNumberFormat="1" applyFont="1" applyAlignment="1">
      <alignment vertical="top"/>
    </xf>
    <xf numFmtId="41" fontId="1" fillId="0" borderId="0" xfId="0" applyNumberFormat="1" applyFont="1" applyFill="1" applyAlignment="1">
      <alignment horizontal="right" vertical="top"/>
    </xf>
    <xf numFmtId="0" fontId="3" fillId="0" borderId="0" xfId="0" applyFont="1" applyBorder="1" applyAlignment="1">
      <alignment vertical="top"/>
    </xf>
    <xf numFmtId="0" fontId="1" fillId="0" borderId="0" xfId="0" applyFont="1" applyBorder="1" applyAlignment="1">
      <alignment vertical="top"/>
    </xf>
    <xf numFmtId="170" fontId="1" fillId="0" borderId="1" xfId="15" applyNumberFormat="1" applyFont="1" applyBorder="1" applyAlignment="1">
      <alignment horizontal="right" vertical="top"/>
    </xf>
    <xf numFmtId="0" fontId="1" fillId="0" borderId="0" xfId="0" applyFont="1" applyFill="1" applyAlignment="1">
      <alignment vertical="top" wrapText="1"/>
    </xf>
    <xf numFmtId="43" fontId="3" fillId="0" borderId="0" xfId="15" applyFont="1" applyBorder="1" applyAlignment="1" quotePrefix="1">
      <alignment horizontal="right" vertical="top"/>
    </xf>
    <xf numFmtId="170" fontId="1" fillId="0" borderId="1" xfId="15" applyNumberFormat="1" applyFont="1" applyFill="1" applyBorder="1" applyAlignment="1" quotePrefix="1">
      <alignment horizontal="right" vertical="top"/>
    </xf>
    <xf numFmtId="170" fontId="1" fillId="0" borderId="4" xfId="15" applyNumberFormat="1" applyFont="1" applyFill="1" applyBorder="1" applyAlignment="1">
      <alignment vertical="top"/>
    </xf>
    <xf numFmtId="170" fontId="1" fillId="0" borderId="4" xfId="15" applyNumberFormat="1" applyFont="1" applyBorder="1" applyAlignment="1">
      <alignment horizontal="right" vertical="top"/>
    </xf>
    <xf numFmtId="170" fontId="1" fillId="0" borderId="0" xfId="15" applyNumberFormat="1" applyFont="1" applyFill="1" applyBorder="1" applyAlignment="1">
      <alignment horizontal="right" vertical="top"/>
    </xf>
    <xf numFmtId="170" fontId="1" fillId="0" borderId="4" xfId="15" applyNumberFormat="1" applyFont="1" applyFill="1" applyBorder="1" applyAlignment="1">
      <alignment horizontal="right" vertical="top"/>
    </xf>
    <xf numFmtId="170" fontId="1" fillId="0" borderId="3" xfId="15" applyNumberFormat="1" applyFont="1" applyFill="1" applyBorder="1" applyAlignment="1">
      <alignment vertical="top"/>
    </xf>
    <xf numFmtId="170" fontId="1" fillId="0" borderId="3" xfId="15" applyNumberFormat="1" applyFont="1" applyFill="1" applyBorder="1" applyAlignment="1">
      <alignment horizontal="right" vertical="top"/>
    </xf>
    <xf numFmtId="43" fontId="3" fillId="0" borderId="0" xfId="15" applyFont="1" applyBorder="1" applyAlignment="1">
      <alignment horizontal="right" vertical="top"/>
    </xf>
    <xf numFmtId="0" fontId="1" fillId="0" borderId="0" xfId="0" applyFont="1" applyBorder="1" applyAlignment="1">
      <alignment horizontal="justify" vertical="top"/>
    </xf>
    <xf numFmtId="0" fontId="1" fillId="0" borderId="0" xfId="0" applyFont="1" applyBorder="1" applyAlignment="1" quotePrefix="1">
      <alignment vertical="top"/>
    </xf>
    <xf numFmtId="170" fontId="3" fillId="0" borderId="1" xfId="15" applyNumberFormat="1" applyFont="1" applyBorder="1" applyAlignment="1">
      <alignment horizontal="right" vertical="top"/>
    </xf>
    <xf numFmtId="170" fontId="3" fillId="0" borderId="1" xfId="15" applyNumberFormat="1" applyFont="1" applyBorder="1" applyAlignment="1" quotePrefix="1">
      <alignment horizontal="right" vertical="top"/>
    </xf>
    <xf numFmtId="43" fontId="1" fillId="0" borderId="0" xfId="0" applyNumberFormat="1" applyFont="1" applyBorder="1" applyAlignment="1">
      <alignment vertical="top"/>
    </xf>
    <xf numFmtId="0" fontId="1" fillId="0" borderId="0" xfId="0" applyFont="1" applyAlignment="1">
      <alignment wrapText="1"/>
    </xf>
    <xf numFmtId="0" fontId="5" fillId="0" borderId="0" xfId="0" applyFont="1" applyBorder="1" applyAlignment="1">
      <alignment vertical="top"/>
    </xf>
    <xf numFmtId="170" fontId="1" fillId="0" borderId="2" xfId="15" applyNumberFormat="1" applyFont="1" applyFill="1" applyBorder="1" applyAlignment="1">
      <alignment vertical="top" wrapText="1"/>
    </xf>
    <xf numFmtId="0" fontId="5" fillId="0" borderId="0" xfId="0" applyFont="1" applyAlignment="1">
      <alignment vertical="top"/>
    </xf>
    <xf numFmtId="41" fontId="1" fillId="0" borderId="0" xfId="0" applyNumberFormat="1" applyFont="1" applyFill="1" applyBorder="1" applyAlignment="1">
      <alignment horizontal="right" vertical="top" wrapText="1"/>
    </xf>
    <xf numFmtId="0" fontId="1" fillId="0" borderId="0" xfId="0" applyFont="1" applyFill="1" applyAlignment="1">
      <alignment horizontal="justify" vertical="top"/>
    </xf>
    <xf numFmtId="0" fontId="3" fillId="0" borderId="0" xfId="0" applyFont="1" applyFill="1" applyBorder="1" applyAlignment="1">
      <alignment vertical="top"/>
    </xf>
    <xf numFmtId="0" fontId="0" fillId="0" borderId="0" xfId="0" applyFill="1" applyAlignment="1">
      <alignment vertical="top" wrapText="1"/>
    </xf>
    <xf numFmtId="41" fontId="1" fillId="0" borderId="0" xfId="0" applyNumberFormat="1" applyFont="1" applyFill="1" applyBorder="1" applyAlignment="1">
      <alignment vertical="top" wrapText="1"/>
    </xf>
    <xf numFmtId="41" fontId="1" fillId="0" borderId="2" xfId="0" applyNumberFormat="1" applyFont="1" applyFill="1" applyBorder="1" applyAlignment="1">
      <alignment vertical="top" wrapText="1"/>
    </xf>
    <xf numFmtId="0" fontId="0" fillId="0" borderId="0" xfId="0" applyAlignment="1">
      <alignment vertical="top" wrapText="1"/>
    </xf>
    <xf numFmtId="0" fontId="1" fillId="0" borderId="0" xfId="0" applyFont="1" applyAlignment="1">
      <alignment vertical="top" wrapText="1"/>
    </xf>
    <xf numFmtId="170" fontId="3" fillId="0" borderId="0" xfId="15" applyNumberFormat="1" applyFont="1" applyFill="1" applyAlignment="1" quotePrefix="1">
      <alignment horizontal="right" vertical="top"/>
    </xf>
    <xf numFmtId="170" fontId="1" fillId="0" borderId="2" xfId="15" applyNumberFormat="1" applyFont="1" applyFill="1" applyBorder="1" applyAlignment="1">
      <alignment vertical="top"/>
    </xf>
    <xf numFmtId="0" fontId="3" fillId="0" borderId="0" xfId="0" applyFont="1" applyFill="1" applyAlignment="1">
      <alignment vertical="top"/>
    </xf>
    <xf numFmtId="170" fontId="3" fillId="0" borderId="0" xfId="15" applyNumberFormat="1" applyFont="1" applyFill="1" applyBorder="1" applyAlignment="1">
      <alignment horizontal="right" vertical="top"/>
    </xf>
    <xf numFmtId="170" fontId="3" fillId="0" borderId="0" xfId="15" applyNumberFormat="1" applyFont="1" applyAlignment="1">
      <alignment horizontal="right" vertical="top"/>
    </xf>
    <xf numFmtId="170" fontId="1" fillId="0" borderId="0" xfId="15" applyNumberFormat="1" applyFont="1" applyAlignment="1">
      <alignment horizontal="justify" vertical="top"/>
    </xf>
    <xf numFmtId="170" fontId="1" fillId="0" borderId="2" xfId="15" applyNumberFormat="1" applyFont="1" applyBorder="1" applyAlignment="1">
      <alignment horizontal="justify" vertical="top"/>
    </xf>
    <xf numFmtId="0" fontId="6" fillId="0" borderId="0" xfId="0" applyFont="1" applyAlignment="1">
      <alignment vertical="top"/>
    </xf>
    <xf numFmtId="41" fontId="1" fillId="0" borderId="0" xfId="0" applyNumberFormat="1" applyFont="1" applyFill="1" applyAlignment="1">
      <alignment vertical="top"/>
    </xf>
    <xf numFmtId="41" fontId="1" fillId="0" borderId="2" xfId="0" applyNumberFormat="1" applyFont="1" applyFill="1" applyBorder="1" applyAlignment="1">
      <alignment vertical="top"/>
    </xf>
    <xf numFmtId="43" fontId="1" fillId="0" borderId="3" xfId="15" applyFont="1" applyBorder="1" applyAlignment="1">
      <alignment vertical="top"/>
    </xf>
    <xf numFmtId="0" fontId="3" fillId="0" borderId="0" xfId="0" applyFont="1" applyAlignment="1">
      <alignment horizontal="center" vertical="top"/>
    </xf>
    <xf numFmtId="170" fontId="0" fillId="0" borderId="0" xfId="0" applyNumberFormat="1" applyAlignment="1">
      <alignment/>
    </xf>
    <xf numFmtId="170" fontId="3" fillId="0" borderId="0" xfId="15" applyNumberFormat="1" applyFont="1" applyBorder="1" applyAlignment="1">
      <alignment horizontal="right" vertical="top"/>
    </xf>
    <xf numFmtId="0" fontId="9" fillId="0" borderId="0" xfId="0" applyFont="1" applyAlignment="1">
      <alignment vertical="top" wrapText="1"/>
    </xf>
    <xf numFmtId="0" fontId="8" fillId="0" borderId="0" xfId="0" applyFont="1" applyFill="1" applyAlignment="1">
      <alignment horizontal="justify" vertical="top"/>
    </xf>
    <xf numFmtId="0" fontId="8" fillId="0" borderId="0" xfId="0" applyFont="1" applyAlignment="1">
      <alignment horizontal="justify" vertical="top"/>
    </xf>
    <xf numFmtId="0" fontId="8" fillId="0" borderId="0" xfId="0" applyFont="1" applyAlignment="1">
      <alignment vertical="top"/>
    </xf>
    <xf numFmtId="0" fontId="8" fillId="0" borderId="0" xfId="0" applyFont="1" applyBorder="1" applyAlignment="1">
      <alignment vertical="top"/>
    </xf>
    <xf numFmtId="0" fontId="8" fillId="0" borderId="0" xfId="0" applyFont="1" applyBorder="1" applyAlignment="1">
      <alignment horizontal="justify" vertical="top"/>
    </xf>
    <xf numFmtId="170" fontId="8" fillId="0" borderId="0" xfId="15" applyNumberFormat="1" applyFont="1" applyBorder="1" applyAlignment="1">
      <alignment vertical="top"/>
    </xf>
    <xf numFmtId="170" fontId="10" fillId="0" borderId="0" xfId="15" applyNumberFormat="1" applyFont="1" applyBorder="1" applyAlignment="1" quotePrefix="1">
      <alignment horizontal="right" vertical="top"/>
    </xf>
    <xf numFmtId="170" fontId="10" fillId="0" borderId="1" xfId="15" applyNumberFormat="1" applyFont="1" applyBorder="1" applyAlignment="1" quotePrefix="1">
      <alignment horizontal="right" vertical="top"/>
    </xf>
    <xf numFmtId="0" fontId="8" fillId="0" borderId="0" xfId="0" applyFont="1" applyFill="1" applyAlignment="1">
      <alignment vertical="top"/>
    </xf>
    <xf numFmtId="0" fontId="9" fillId="0" borderId="0" xfId="0" applyFont="1" applyFill="1" applyAlignment="1">
      <alignment vertical="top" wrapText="1"/>
    </xf>
    <xf numFmtId="0" fontId="9" fillId="0" borderId="0" xfId="0" applyFont="1" applyAlignment="1">
      <alignment/>
    </xf>
    <xf numFmtId="0" fontId="1" fillId="0" borderId="0" xfId="0" applyFont="1" applyBorder="1" applyAlignment="1">
      <alignment horizontal="center" vertical="top"/>
    </xf>
    <xf numFmtId="43" fontId="1" fillId="0" borderId="0" xfId="15" applyFont="1" applyFill="1" applyBorder="1" applyAlignment="1">
      <alignment vertical="top"/>
    </xf>
    <xf numFmtId="43" fontId="1" fillId="0" borderId="0" xfId="15" applyFont="1" applyFill="1" applyBorder="1" applyAlignment="1">
      <alignment horizontal="right" vertical="top"/>
    </xf>
    <xf numFmtId="0" fontId="0" fillId="0" borderId="0" xfId="0" applyFont="1" applyAlignment="1">
      <alignment/>
    </xf>
    <xf numFmtId="43" fontId="3" fillId="0" borderId="0" xfId="15" applyFont="1" applyAlignment="1">
      <alignment horizontal="right" wrapText="1"/>
    </xf>
    <xf numFmtId="43" fontId="3" fillId="0" borderId="0" xfId="15" applyFont="1" applyAlignment="1">
      <alignment horizontal="left" wrapText="1"/>
    </xf>
    <xf numFmtId="0" fontId="0" fillId="0" borderId="0" xfId="0" applyFill="1" applyAlignment="1">
      <alignment/>
    </xf>
    <xf numFmtId="0" fontId="6" fillId="0" borderId="0" xfId="0" applyFont="1" applyAlignment="1">
      <alignment horizontal="center" vertical="top"/>
    </xf>
    <xf numFmtId="170" fontId="3" fillId="0" borderId="0" xfId="15" applyNumberFormat="1" applyFont="1" applyFill="1" applyBorder="1" applyAlignment="1" quotePrefix="1">
      <alignment horizontal="right" vertical="top"/>
    </xf>
    <xf numFmtId="0" fontId="1" fillId="0" borderId="0" xfId="0" applyFont="1" applyAlignment="1">
      <alignment horizontal="center" wrapText="1"/>
    </xf>
    <xf numFmtId="0" fontId="1" fillId="0" borderId="0" xfId="0" applyFont="1" applyAlignment="1">
      <alignment horizontal="left" vertical="justify" wrapText="1"/>
    </xf>
    <xf numFmtId="0" fontId="1" fillId="0" borderId="0" xfId="0" applyFont="1" applyAlignment="1">
      <alignment horizontal="left" vertical="justify"/>
    </xf>
    <xf numFmtId="9" fontId="0" fillId="0" borderId="0" xfId="19" applyAlignment="1">
      <alignment/>
    </xf>
    <xf numFmtId="0" fontId="1" fillId="0" borderId="0" xfId="0" applyFont="1" applyFill="1" applyAlignment="1">
      <alignment horizontal="left" vertical="justify" wrapText="1"/>
    </xf>
    <xf numFmtId="173" fontId="1" fillId="0" borderId="3" xfId="15" applyNumberFormat="1" applyFont="1" applyBorder="1" applyAlignment="1">
      <alignment vertical="top"/>
    </xf>
    <xf numFmtId="0" fontId="3" fillId="0" borderId="0" xfId="0" applyFont="1" applyAlignment="1">
      <alignment horizontal="center" vertical="top"/>
    </xf>
    <xf numFmtId="0" fontId="1" fillId="0" borderId="0" xfId="0" applyFont="1" applyAlignment="1">
      <alignment horizontal="justify" vertical="top"/>
    </xf>
    <xf numFmtId="0" fontId="1" fillId="0" borderId="0" xfId="0" applyFont="1" applyAlignment="1">
      <alignment horizontal="justify" vertical="top" wrapText="1"/>
    </xf>
    <xf numFmtId="0" fontId="1" fillId="0" borderId="0" xfId="0" applyFont="1" applyAlignment="1">
      <alignment horizontal="justify" vertical="justify"/>
    </xf>
    <xf numFmtId="43" fontId="3" fillId="0" borderId="0" xfId="15" applyFont="1" applyAlignment="1">
      <alignment horizontal="center" vertical="top"/>
    </xf>
    <xf numFmtId="0" fontId="1" fillId="0" borderId="0" xfId="0" applyFont="1" applyBorder="1" applyAlignment="1">
      <alignment horizontal="justify" vertical="top"/>
    </xf>
    <xf numFmtId="0" fontId="1" fillId="0" borderId="0" xfId="0" applyFont="1" applyFill="1" applyAlignment="1">
      <alignment horizontal="justify" vertical="top"/>
    </xf>
    <xf numFmtId="0" fontId="1" fillId="0" borderId="0" xfId="0" applyFont="1" applyAlignment="1">
      <alignment horizontal="center" wrapText="1"/>
    </xf>
    <xf numFmtId="0" fontId="6" fillId="0" borderId="0" xfId="0" applyFont="1" applyAlignment="1">
      <alignment horizontal="center" vertical="top"/>
    </xf>
    <xf numFmtId="0" fontId="3" fillId="0" borderId="0" xfId="0" applyFont="1" applyBorder="1" applyAlignment="1">
      <alignment horizontal="justify" vertical="top"/>
    </xf>
    <xf numFmtId="49" fontId="1" fillId="0" borderId="0" xfId="0" applyNumberFormat="1" applyFont="1" applyFill="1" applyAlignment="1">
      <alignment horizontal="left" vertical="top"/>
    </xf>
    <xf numFmtId="0" fontId="1" fillId="0" borderId="0" xfId="0" applyFont="1" applyFill="1" applyAlignment="1">
      <alignment horizontal="justify" vertical="justify" wrapText="1"/>
    </xf>
    <xf numFmtId="0" fontId="1" fillId="0" borderId="0" xfId="0" applyFont="1" applyAlignment="1">
      <alignment horizontal="justify" vertical="justify" wrapText="1"/>
    </xf>
    <xf numFmtId="0" fontId="11" fillId="0" borderId="0" xfId="0" applyFont="1" applyFill="1" applyAlignment="1">
      <alignment horizontal="justify" vertical="top"/>
    </xf>
    <xf numFmtId="0" fontId="1" fillId="0" borderId="0" xfId="0" applyFont="1" applyFill="1" applyAlignment="1">
      <alignment horizontal="justify" vertical="top" wrapText="1"/>
    </xf>
    <xf numFmtId="0" fontId="1" fillId="0" borderId="0" xfId="0" applyFont="1" applyFill="1" applyAlignment="1">
      <alignment vertical="top" wrapText="1"/>
    </xf>
    <xf numFmtId="0" fontId="1" fillId="0" borderId="0" xfId="0" applyFont="1" applyBorder="1" applyAlignment="1">
      <alignment horizontal="justify" vertical="top" wrapText="1"/>
    </xf>
    <xf numFmtId="0" fontId="1" fillId="0" borderId="0" xfId="0" applyFont="1" applyBorder="1" applyAlignment="1">
      <alignment horizontal="left"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390525</xdr:colOff>
      <xdr:row>3</xdr:row>
      <xdr:rowOff>28575</xdr:rowOff>
    </xdr:to>
    <xdr:pic>
      <xdr:nvPicPr>
        <xdr:cNvPr id="1" name="Picture 1"/>
        <xdr:cNvPicPr preferRelativeResize="1">
          <a:picLocks noChangeAspect="1"/>
        </xdr:cNvPicPr>
      </xdr:nvPicPr>
      <xdr:blipFill>
        <a:blip r:embed="rId1"/>
        <a:stretch>
          <a:fillRect/>
        </a:stretch>
      </xdr:blipFill>
      <xdr:spPr>
        <a:xfrm>
          <a:off x="0" y="161925"/>
          <a:ext cx="10001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390525</xdr:colOff>
      <xdr:row>3</xdr:row>
      <xdr:rowOff>28575</xdr:rowOff>
    </xdr:to>
    <xdr:pic>
      <xdr:nvPicPr>
        <xdr:cNvPr id="1" name="Picture 1"/>
        <xdr:cNvPicPr preferRelativeResize="1">
          <a:picLocks noChangeAspect="1"/>
        </xdr:cNvPicPr>
      </xdr:nvPicPr>
      <xdr:blipFill>
        <a:blip r:embed="rId1"/>
        <a:stretch>
          <a:fillRect/>
        </a:stretch>
      </xdr:blipFill>
      <xdr:spPr>
        <a:xfrm>
          <a:off x="0" y="161925"/>
          <a:ext cx="1000125" cy="352425"/>
        </a:xfrm>
        <a:prstGeom prst="rect">
          <a:avLst/>
        </a:prstGeom>
        <a:noFill/>
        <a:ln w="9525" cmpd="sng">
          <a:noFill/>
        </a:ln>
      </xdr:spPr>
    </xdr:pic>
    <xdr:clientData/>
  </xdr:twoCellAnchor>
  <xdr:twoCellAnchor editAs="oneCell">
    <xdr:from>
      <xdr:col>0</xdr:col>
      <xdr:colOff>0</xdr:colOff>
      <xdr:row>56</xdr:row>
      <xdr:rowOff>0</xdr:rowOff>
    </xdr:from>
    <xdr:to>
      <xdr:col>1</xdr:col>
      <xdr:colOff>390525</xdr:colOff>
      <xdr:row>58</xdr:row>
      <xdr:rowOff>28575</xdr:rowOff>
    </xdr:to>
    <xdr:pic>
      <xdr:nvPicPr>
        <xdr:cNvPr id="2" name="Picture 2"/>
        <xdr:cNvPicPr preferRelativeResize="1">
          <a:picLocks noChangeAspect="1"/>
        </xdr:cNvPicPr>
      </xdr:nvPicPr>
      <xdr:blipFill>
        <a:blip r:embed="rId1"/>
        <a:stretch>
          <a:fillRect/>
        </a:stretch>
      </xdr:blipFill>
      <xdr:spPr>
        <a:xfrm>
          <a:off x="0" y="8801100"/>
          <a:ext cx="100012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1</xdr:col>
      <xdr:colOff>390525</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1</xdr:col>
      <xdr:colOff>933450</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twoCellAnchor editAs="oneCell">
    <xdr:from>
      <xdr:col>0</xdr:col>
      <xdr:colOff>0</xdr:colOff>
      <xdr:row>59</xdr:row>
      <xdr:rowOff>152400</xdr:rowOff>
    </xdr:from>
    <xdr:to>
      <xdr:col>1</xdr:col>
      <xdr:colOff>933450</xdr:colOff>
      <xdr:row>62</xdr:row>
      <xdr:rowOff>28575</xdr:rowOff>
    </xdr:to>
    <xdr:pic>
      <xdr:nvPicPr>
        <xdr:cNvPr id="2" name="Picture 2"/>
        <xdr:cNvPicPr preferRelativeResize="1">
          <a:picLocks noChangeAspect="1"/>
        </xdr:cNvPicPr>
      </xdr:nvPicPr>
      <xdr:blipFill>
        <a:blip r:embed="rId1"/>
        <a:stretch>
          <a:fillRect/>
        </a:stretch>
      </xdr:blipFill>
      <xdr:spPr>
        <a:xfrm>
          <a:off x="0" y="9334500"/>
          <a:ext cx="100012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2</xdr:col>
      <xdr:colOff>466725</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nnouncements.bursamalaysia.com/EDMS/AnnWeb.nsf/8b25383a269fcce548256d79001af770/482568ad00295d0748257153003bce92/$FILE/Jadi-1Q06%20Announcement%20and%20No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sheetName val="BS"/>
      <sheetName val="StmtEquity"/>
      <sheetName val="Cashflow"/>
      <sheetName val="Notes"/>
    </sheetNames>
    <sheetDataSet>
      <sheetData sheetId="0">
        <row r="5">
          <cell r="A5" t="str">
            <v>JADI IMAGING HOLDINGS BERHAD (526319 - 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54"/>
  <sheetViews>
    <sheetView workbookViewId="0" topLeftCell="A25">
      <selection activeCell="H6" sqref="H6"/>
    </sheetView>
  </sheetViews>
  <sheetFormatPr defaultColWidth="9.140625" defaultRowHeight="12.75"/>
  <cols>
    <col min="4" max="4" width="12.57421875" style="0" customWidth="1"/>
    <col min="5" max="5" width="15.8515625" style="0" customWidth="1"/>
    <col min="6" max="6" width="6.8515625" style="0" customWidth="1"/>
    <col min="7" max="7" width="12.140625" style="0" customWidth="1"/>
    <col min="8" max="8" width="12.421875" style="0" customWidth="1"/>
  </cols>
  <sheetData>
    <row r="1" spans="1:8" ht="12.75">
      <c r="A1" s="1"/>
      <c r="B1" s="1"/>
      <c r="C1" s="1"/>
      <c r="D1" s="1"/>
      <c r="E1" s="1"/>
      <c r="F1" s="1"/>
      <c r="G1" s="1"/>
      <c r="H1" s="1"/>
    </row>
    <row r="2" spans="1:8" ht="12.75">
      <c r="A2" s="1"/>
      <c r="B2" s="1"/>
      <c r="C2" s="1"/>
      <c r="D2" s="1"/>
      <c r="E2" s="1"/>
      <c r="F2" s="1"/>
      <c r="G2" s="1"/>
      <c r="H2" s="1"/>
    </row>
    <row r="3" spans="1:8" ht="12.75">
      <c r="A3" s="1"/>
      <c r="B3" s="1"/>
      <c r="C3" s="1"/>
      <c r="D3" s="1"/>
      <c r="E3" s="1"/>
      <c r="F3" s="1"/>
      <c r="G3" s="1"/>
      <c r="H3" s="1"/>
    </row>
    <row r="4" spans="1:8" ht="12.75">
      <c r="A4" s="1"/>
      <c r="B4" s="1"/>
      <c r="C4" s="1"/>
      <c r="D4" s="1"/>
      <c r="E4" s="1"/>
      <c r="F4" s="1"/>
      <c r="G4" s="1"/>
      <c r="H4" s="1"/>
    </row>
    <row r="5" spans="1:8" ht="15.75">
      <c r="A5" s="2" t="s">
        <v>0</v>
      </c>
      <c r="B5" s="1"/>
      <c r="C5" s="1"/>
      <c r="D5" s="1"/>
      <c r="E5" s="1"/>
      <c r="F5" s="1"/>
      <c r="G5" s="1"/>
      <c r="H5" s="1"/>
    </row>
    <row r="6" spans="1:8" ht="12.75">
      <c r="A6" s="3"/>
      <c r="B6" s="1"/>
      <c r="C6" s="1"/>
      <c r="D6" s="1"/>
      <c r="E6" s="1"/>
      <c r="F6" s="1"/>
      <c r="G6" s="1"/>
      <c r="H6" s="1"/>
    </row>
    <row r="7" spans="1:8" ht="12.75">
      <c r="A7" s="3" t="s">
        <v>1</v>
      </c>
      <c r="B7" s="1"/>
      <c r="C7" s="1"/>
      <c r="D7" s="1"/>
      <c r="E7" s="1"/>
      <c r="F7" s="1"/>
      <c r="G7" s="1"/>
      <c r="H7" s="1"/>
    </row>
    <row r="8" spans="1:8" ht="12.75">
      <c r="A8" s="3" t="s">
        <v>285</v>
      </c>
      <c r="B8" s="1"/>
      <c r="C8" s="1"/>
      <c r="D8" s="1"/>
      <c r="E8" s="1"/>
      <c r="F8" s="1"/>
      <c r="G8" s="1"/>
      <c r="H8" s="1"/>
    </row>
    <row r="9" spans="1:8" ht="12.75">
      <c r="A9" s="1" t="s">
        <v>2</v>
      </c>
      <c r="B9" s="1"/>
      <c r="C9" s="1"/>
      <c r="D9" s="1"/>
      <c r="E9" s="1"/>
      <c r="F9" s="1"/>
      <c r="G9" s="1"/>
      <c r="H9" s="1"/>
    </row>
    <row r="10" spans="1:8" ht="12.75">
      <c r="A10" s="1"/>
      <c r="B10" s="1"/>
      <c r="C10" s="1"/>
      <c r="D10" s="1"/>
      <c r="E10" s="1"/>
      <c r="F10" s="1"/>
      <c r="G10" s="1"/>
      <c r="H10" s="1"/>
    </row>
    <row r="11" spans="1:8" ht="12.75">
      <c r="A11" s="1"/>
      <c r="B11" s="1"/>
      <c r="C11" s="1"/>
      <c r="D11" s="1"/>
      <c r="E11" s="1"/>
      <c r="F11" s="1"/>
      <c r="G11" s="1"/>
      <c r="H11" s="1"/>
    </row>
    <row r="12" spans="1:8" ht="12.75">
      <c r="A12" s="1"/>
      <c r="B12" s="1"/>
      <c r="C12" s="1"/>
      <c r="D12" s="107" t="s">
        <v>3</v>
      </c>
      <c r="E12" s="107"/>
      <c r="F12" s="1"/>
      <c r="G12" s="107" t="s">
        <v>4</v>
      </c>
      <c r="H12" s="107"/>
    </row>
    <row r="13" spans="1:8" ht="12.75">
      <c r="A13" s="1"/>
      <c r="B13" s="1"/>
      <c r="C13" s="1"/>
      <c r="D13" s="4"/>
      <c r="E13" s="5" t="s">
        <v>5</v>
      </c>
      <c r="F13" s="4"/>
      <c r="G13" s="4"/>
      <c r="H13" s="5" t="s">
        <v>5</v>
      </c>
    </row>
    <row r="14" spans="1:8" ht="12.75">
      <c r="A14" s="1"/>
      <c r="B14" s="1"/>
      <c r="C14" s="1"/>
      <c r="D14" s="5" t="s">
        <v>6</v>
      </c>
      <c r="E14" s="5" t="s">
        <v>7</v>
      </c>
      <c r="F14" s="4"/>
      <c r="G14" s="5" t="s">
        <v>6</v>
      </c>
      <c r="H14" s="5" t="s">
        <v>7</v>
      </c>
    </row>
    <row r="15" spans="1:8" ht="12.75">
      <c r="A15" s="1"/>
      <c r="B15" s="1"/>
      <c r="C15" s="1"/>
      <c r="D15" s="5" t="s">
        <v>7</v>
      </c>
      <c r="E15" s="5" t="s">
        <v>8</v>
      </c>
      <c r="F15" s="4"/>
      <c r="G15" s="5" t="s">
        <v>7</v>
      </c>
      <c r="H15" s="5" t="s">
        <v>8</v>
      </c>
    </row>
    <row r="16" spans="1:8" ht="12.75">
      <c r="A16" s="1"/>
      <c r="B16" s="1"/>
      <c r="C16" s="1"/>
      <c r="D16" s="5" t="s">
        <v>9</v>
      </c>
      <c r="E16" s="5" t="s">
        <v>9</v>
      </c>
      <c r="F16" s="4"/>
      <c r="G16" s="5" t="s">
        <v>10</v>
      </c>
      <c r="H16" s="5" t="s">
        <v>11</v>
      </c>
    </row>
    <row r="17" spans="1:8" ht="12.75">
      <c r="A17" s="1"/>
      <c r="B17" s="1"/>
      <c r="C17" s="1"/>
      <c r="D17" s="5"/>
      <c r="E17" s="5"/>
      <c r="F17" s="4"/>
      <c r="G17" s="5"/>
      <c r="H17" s="5"/>
    </row>
    <row r="18" spans="1:8" ht="12.75">
      <c r="A18" s="1"/>
      <c r="B18" s="1"/>
      <c r="C18" s="1"/>
      <c r="D18" s="6" t="s">
        <v>288</v>
      </c>
      <c r="E18" s="6" t="s">
        <v>289</v>
      </c>
      <c r="F18" s="4"/>
      <c r="G18" s="6" t="s">
        <v>288</v>
      </c>
      <c r="H18" s="6" t="s">
        <v>289</v>
      </c>
    </row>
    <row r="19" spans="1:8" ht="12.75">
      <c r="A19" s="1"/>
      <c r="B19" s="1"/>
      <c r="C19" s="3" t="s">
        <v>12</v>
      </c>
      <c r="D19" s="6" t="s">
        <v>13</v>
      </c>
      <c r="E19" s="6" t="s">
        <v>13</v>
      </c>
      <c r="F19" s="1"/>
      <c r="G19" s="6" t="s">
        <v>13</v>
      </c>
      <c r="H19" s="6" t="s">
        <v>13</v>
      </c>
    </row>
    <row r="20" spans="1:8" ht="12.75">
      <c r="A20" s="1"/>
      <c r="B20" s="1"/>
      <c r="C20" s="1"/>
      <c r="D20" s="1"/>
      <c r="E20" s="1"/>
      <c r="F20" s="1"/>
      <c r="G20" s="1"/>
      <c r="H20" s="1"/>
    </row>
    <row r="21" spans="1:10" ht="12.75">
      <c r="A21" s="1" t="s">
        <v>14</v>
      </c>
      <c r="B21" s="1"/>
      <c r="C21" s="1"/>
      <c r="D21" s="7">
        <f>+G21-26836</f>
        <v>14446</v>
      </c>
      <c r="E21" s="8" t="s">
        <v>15</v>
      </c>
      <c r="F21" s="1"/>
      <c r="G21" s="7">
        <v>41282</v>
      </c>
      <c r="H21" s="8" t="s">
        <v>15</v>
      </c>
      <c r="I21" s="78"/>
      <c r="J21" s="78"/>
    </row>
    <row r="22" spans="1:10" ht="12.75">
      <c r="A22" s="1"/>
      <c r="B22" s="1"/>
      <c r="C22" s="1"/>
      <c r="D22" s="9"/>
      <c r="E22" s="9"/>
      <c r="F22" s="10"/>
      <c r="G22" s="9"/>
      <c r="H22" s="9"/>
      <c r="J22" s="104"/>
    </row>
    <row r="23" spans="1:8" ht="12.75">
      <c r="A23" s="1" t="s">
        <v>16</v>
      </c>
      <c r="B23" s="1"/>
      <c r="C23" s="1"/>
      <c r="D23" s="9">
        <f>+G23--17300</f>
        <v>-9665</v>
      </c>
      <c r="E23" s="8" t="s">
        <v>15</v>
      </c>
      <c r="F23" s="10"/>
      <c r="G23" s="7">
        <v>-26965</v>
      </c>
      <c r="H23" s="8" t="s">
        <v>15</v>
      </c>
    </row>
    <row r="24" spans="1:8" ht="12.75">
      <c r="A24" s="1"/>
      <c r="B24" s="1"/>
      <c r="C24" s="1"/>
      <c r="D24" s="11"/>
      <c r="E24" s="11"/>
      <c r="F24" s="10"/>
      <c r="G24" s="11"/>
      <c r="H24" s="11"/>
    </row>
    <row r="25" spans="1:8" ht="12.75">
      <c r="A25" s="1" t="s">
        <v>17</v>
      </c>
      <c r="B25" s="1"/>
      <c r="C25" s="1"/>
      <c r="D25" s="9">
        <f>SUM(D21:D24)</f>
        <v>4781</v>
      </c>
      <c r="E25" s="8" t="s">
        <v>15</v>
      </c>
      <c r="F25" s="10"/>
      <c r="G25" s="9">
        <f>SUM(G21:G24)</f>
        <v>14317</v>
      </c>
      <c r="H25" s="8" t="s">
        <v>15</v>
      </c>
    </row>
    <row r="26" spans="1:8" ht="12.75">
      <c r="A26" s="1"/>
      <c r="B26" s="1"/>
      <c r="C26" s="1"/>
      <c r="D26" s="9"/>
      <c r="E26" s="9"/>
      <c r="F26" s="10"/>
      <c r="G26" s="9"/>
      <c r="H26" s="9"/>
    </row>
    <row r="27" spans="1:8" ht="12.75">
      <c r="A27" s="1" t="s">
        <v>18</v>
      </c>
      <c r="B27" s="1"/>
      <c r="C27" s="1"/>
      <c r="D27" s="9">
        <f>+G27-209</f>
        <v>158</v>
      </c>
      <c r="E27" s="8" t="s">
        <v>15</v>
      </c>
      <c r="F27" s="10"/>
      <c r="G27" s="7">
        <v>367</v>
      </c>
      <c r="H27" s="8" t="s">
        <v>15</v>
      </c>
    </row>
    <row r="28" spans="1:8" ht="12.75">
      <c r="A28" s="1"/>
      <c r="B28" s="1"/>
      <c r="C28" s="1"/>
      <c r="D28" s="9"/>
      <c r="E28" s="9"/>
      <c r="F28" s="10"/>
      <c r="G28" s="9"/>
      <c r="H28" s="9"/>
    </row>
    <row r="29" spans="1:8" ht="12.75">
      <c r="A29" s="1" t="s">
        <v>19</v>
      </c>
      <c r="B29" s="1"/>
      <c r="C29" s="1"/>
      <c r="D29" s="9">
        <f>+G29--422</f>
        <v>-287</v>
      </c>
      <c r="E29" s="8" t="s">
        <v>15</v>
      </c>
      <c r="F29" s="10"/>
      <c r="G29" s="7">
        <v>-709</v>
      </c>
      <c r="H29" s="8" t="s">
        <v>15</v>
      </c>
    </row>
    <row r="30" spans="1:8" ht="12.75">
      <c r="A30" s="1"/>
      <c r="B30" s="1"/>
      <c r="C30" s="1"/>
      <c r="D30" s="9"/>
      <c r="E30" s="9"/>
      <c r="F30" s="10"/>
      <c r="G30" s="9"/>
      <c r="H30" s="9"/>
    </row>
    <row r="31" spans="1:8" ht="12.75">
      <c r="A31" s="1" t="s">
        <v>20</v>
      </c>
      <c r="B31" s="1"/>
      <c r="C31" s="1"/>
      <c r="D31" s="9">
        <f>+G31--2113</f>
        <v>-1088</v>
      </c>
      <c r="E31" s="8" t="s">
        <v>15</v>
      </c>
      <c r="F31" s="10"/>
      <c r="G31" s="7">
        <v>-3201</v>
      </c>
      <c r="H31" s="8" t="s">
        <v>15</v>
      </c>
    </row>
    <row r="32" spans="1:8" ht="12.75">
      <c r="A32" s="1"/>
      <c r="B32" s="1"/>
      <c r="C32" s="1"/>
      <c r="D32" s="9"/>
      <c r="E32" s="9"/>
      <c r="F32" s="10"/>
      <c r="G32" s="9"/>
      <c r="H32" s="9"/>
    </row>
    <row r="33" spans="1:8" ht="12.75">
      <c r="A33" s="1" t="s">
        <v>21</v>
      </c>
      <c r="B33" s="1"/>
      <c r="C33" s="1"/>
      <c r="D33" s="9">
        <f>+G33--111</f>
        <v>88</v>
      </c>
      <c r="E33" s="8" t="s">
        <v>15</v>
      </c>
      <c r="F33" s="10"/>
      <c r="G33" s="7">
        <v>-23</v>
      </c>
      <c r="H33" s="8" t="s">
        <v>15</v>
      </c>
    </row>
    <row r="34" spans="1:8" ht="12.75">
      <c r="A34" s="1"/>
      <c r="B34" s="1"/>
      <c r="C34" s="1"/>
      <c r="D34" s="12"/>
      <c r="E34" s="12"/>
      <c r="F34" s="13"/>
      <c r="G34" s="12"/>
      <c r="H34" s="12"/>
    </row>
    <row r="35" spans="1:8" ht="12.75">
      <c r="A35" s="1" t="s">
        <v>22</v>
      </c>
      <c r="B35" s="1"/>
      <c r="C35" s="1"/>
      <c r="D35" s="7">
        <f>+G35--281</f>
        <v>-112</v>
      </c>
      <c r="E35" s="8" t="s">
        <v>15</v>
      </c>
      <c r="F35" s="1"/>
      <c r="G35" s="7">
        <v>-393</v>
      </c>
      <c r="H35" s="8" t="s">
        <v>15</v>
      </c>
    </row>
    <row r="36" spans="1:8" ht="12.75">
      <c r="A36" s="1"/>
      <c r="B36" s="1"/>
      <c r="C36" s="1"/>
      <c r="D36" s="14"/>
      <c r="E36" s="14"/>
      <c r="F36" s="1"/>
      <c r="G36" s="14"/>
      <c r="H36" s="14"/>
    </row>
    <row r="37" spans="1:8" ht="12.75">
      <c r="A37" s="3" t="s">
        <v>23</v>
      </c>
      <c r="B37" s="1"/>
      <c r="C37" s="1"/>
      <c r="D37" s="7">
        <f>SUM(D25:D36)</f>
        <v>3540</v>
      </c>
      <c r="E37" s="8" t="s">
        <v>15</v>
      </c>
      <c r="F37" s="1"/>
      <c r="G37" s="7">
        <f>SUM(G25:G36)</f>
        <v>10358</v>
      </c>
      <c r="H37" s="8" t="s">
        <v>15</v>
      </c>
    </row>
    <row r="38" spans="1:8" ht="12.75">
      <c r="A38" s="1"/>
      <c r="B38" s="1"/>
      <c r="C38" s="1"/>
      <c r="D38" s="7"/>
      <c r="E38" s="7"/>
      <c r="F38" s="1"/>
      <c r="G38" s="7"/>
      <c r="H38" s="7"/>
    </row>
    <row r="39" spans="1:8" ht="12.75">
      <c r="A39" s="1" t="s">
        <v>24</v>
      </c>
      <c r="B39" s="1"/>
      <c r="C39" s="1" t="s">
        <v>25</v>
      </c>
      <c r="D39" s="7">
        <f>+G39--896</f>
        <v>-319</v>
      </c>
      <c r="E39" s="8" t="s">
        <v>15</v>
      </c>
      <c r="F39" s="1"/>
      <c r="G39" s="7">
        <v>-1215</v>
      </c>
      <c r="H39" s="8" t="s">
        <v>15</v>
      </c>
    </row>
    <row r="40" spans="1:8" ht="12.75">
      <c r="A40" s="1"/>
      <c r="B40" s="1"/>
      <c r="C40" s="1"/>
      <c r="D40" s="14"/>
      <c r="E40" s="14"/>
      <c r="F40" s="1"/>
      <c r="G40" s="14"/>
      <c r="H40" s="14"/>
    </row>
    <row r="41" spans="1:9" ht="13.5" thickBot="1">
      <c r="A41" s="3" t="s">
        <v>26</v>
      </c>
      <c r="B41" s="1"/>
      <c r="C41" s="1"/>
      <c r="D41" s="15">
        <f>SUM(D37:D40)</f>
        <v>3221</v>
      </c>
      <c r="E41" s="16" t="s">
        <v>15</v>
      </c>
      <c r="F41" s="1"/>
      <c r="G41" s="15">
        <f>SUM(G37:G40)</f>
        <v>9143</v>
      </c>
      <c r="H41" s="16" t="s">
        <v>15</v>
      </c>
      <c r="I41" s="78"/>
    </row>
    <row r="42" spans="1:9" ht="12.75">
      <c r="A42" s="1"/>
      <c r="B42" s="1"/>
      <c r="C42" s="1"/>
      <c r="D42" s="7"/>
      <c r="E42" s="17"/>
      <c r="F42" s="1"/>
      <c r="G42" s="1"/>
      <c r="H42" s="17"/>
      <c r="I42" s="78"/>
    </row>
    <row r="43" spans="1:9" ht="12.75">
      <c r="A43" s="3" t="s">
        <v>27</v>
      </c>
      <c r="B43" s="1"/>
      <c r="C43" s="1"/>
      <c r="D43" s="7" t="s">
        <v>68</v>
      </c>
      <c r="E43" s="17"/>
      <c r="F43" s="1"/>
      <c r="G43" s="1"/>
      <c r="H43" s="17"/>
      <c r="I43" s="104"/>
    </row>
    <row r="44" spans="1:8" ht="12.75">
      <c r="A44" s="1" t="s">
        <v>28</v>
      </c>
      <c r="B44" s="1"/>
      <c r="C44" s="1" t="s">
        <v>29</v>
      </c>
      <c r="D44" s="93">
        <f>note!H305</f>
        <v>0.7157777777777777</v>
      </c>
      <c r="E44" s="94" t="s">
        <v>15</v>
      </c>
      <c r="F44" s="10"/>
      <c r="G44" s="93">
        <f>note!I305</f>
        <v>2.3869071239113637</v>
      </c>
      <c r="H44" s="18" t="s">
        <v>15</v>
      </c>
    </row>
    <row r="45" spans="1:8" ht="13.5" thickBot="1">
      <c r="A45" s="1" t="s">
        <v>30</v>
      </c>
      <c r="B45" s="1"/>
      <c r="C45" s="1"/>
      <c r="D45" s="19" t="s">
        <v>15</v>
      </c>
      <c r="E45" s="19" t="s">
        <v>15</v>
      </c>
      <c r="F45" s="1"/>
      <c r="G45" s="19" t="s">
        <v>15</v>
      </c>
      <c r="H45" s="19" t="s">
        <v>15</v>
      </c>
    </row>
    <row r="46" spans="1:8" ht="12.75">
      <c r="A46" s="1"/>
      <c r="B46" s="1"/>
      <c r="C46" s="1"/>
      <c r="D46" s="7"/>
      <c r="E46" s="1"/>
      <c r="F46" s="1"/>
      <c r="G46" s="1"/>
      <c r="H46" s="1"/>
    </row>
    <row r="47" spans="1:8" ht="12.75">
      <c r="A47" s="3" t="s">
        <v>31</v>
      </c>
      <c r="B47" s="1"/>
      <c r="C47" s="1"/>
      <c r="D47" s="7"/>
      <c r="E47" s="1"/>
      <c r="F47" s="1"/>
      <c r="G47" s="1"/>
      <c r="H47" s="1"/>
    </row>
    <row r="48" spans="1:8" ht="12.75" customHeight="1">
      <c r="A48" s="108" t="s">
        <v>286</v>
      </c>
      <c r="B48" s="108"/>
      <c r="C48" s="108"/>
      <c r="D48" s="108"/>
      <c r="E48" s="108"/>
      <c r="F48" s="108"/>
      <c r="G48" s="108"/>
      <c r="H48" s="108"/>
    </row>
    <row r="49" spans="1:8" ht="12.75">
      <c r="A49" s="108"/>
      <c r="B49" s="108"/>
      <c r="C49" s="108"/>
      <c r="D49" s="108"/>
      <c r="E49" s="108"/>
      <c r="F49" s="108"/>
      <c r="G49" s="108"/>
      <c r="H49" s="108"/>
    </row>
    <row r="50" spans="1:8" ht="12.75">
      <c r="A50" s="1"/>
      <c r="B50" s="1"/>
      <c r="C50" s="1"/>
      <c r="D50" s="1"/>
      <c r="E50" s="1"/>
      <c r="F50" s="1"/>
      <c r="G50" s="1"/>
      <c r="H50" s="1"/>
    </row>
    <row r="51" spans="1:8" ht="12.75" customHeight="1">
      <c r="A51" s="20" t="s">
        <v>32</v>
      </c>
      <c r="B51" s="109" t="s">
        <v>287</v>
      </c>
      <c r="C51" s="109"/>
      <c r="D51" s="109"/>
      <c r="E51" s="109"/>
      <c r="F51" s="109"/>
      <c r="G51" s="109"/>
      <c r="H51" s="109"/>
    </row>
    <row r="52" spans="1:8" ht="12.75">
      <c r="A52" s="20"/>
      <c r="B52" s="109"/>
      <c r="C52" s="109"/>
      <c r="D52" s="109"/>
      <c r="E52" s="109"/>
      <c r="F52" s="109"/>
      <c r="G52" s="109"/>
      <c r="H52" s="109"/>
    </row>
    <row r="53" spans="2:8" ht="12.75">
      <c r="B53" s="109"/>
      <c r="C53" s="109"/>
      <c r="D53" s="109"/>
      <c r="E53" s="109"/>
      <c r="F53" s="109"/>
      <c r="G53" s="109"/>
      <c r="H53" s="109"/>
    </row>
    <row r="54" spans="2:8" ht="12.75">
      <c r="B54" s="109"/>
      <c r="C54" s="109"/>
      <c r="D54" s="109"/>
      <c r="E54" s="109"/>
      <c r="F54" s="109"/>
      <c r="G54" s="109"/>
      <c r="H54" s="109"/>
    </row>
  </sheetData>
  <mergeCells count="4">
    <mergeCell ref="D12:E12"/>
    <mergeCell ref="G12:H12"/>
    <mergeCell ref="A48:H49"/>
    <mergeCell ref="B51:H54"/>
  </mergeCells>
  <printOptions/>
  <pageMargins left="0.75" right="0.75" top="1" bottom="0.6"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72"/>
  <sheetViews>
    <sheetView workbookViewId="0" topLeftCell="A1">
      <selection activeCell="G25" sqref="G25"/>
    </sheetView>
  </sheetViews>
  <sheetFormatPr defaultColWidth="9.140625" defaultRowHeight="12.75"/>
  <cols>
    <col min="4" max="4" width="27.421875" style="0" customWidth="1"/>
    <col min="5" max="5" width="13.8515625" style="0" customWidth="1"/>
    <col min="6" max="6" width="6.7109375" style="0" customWidth="1"/>
    <col min="7" max="7" width="15.140625" style="0" customWidth="1"/>
  </cols>
  <sheetData>
    <row r="1" spans="1:7" ht="12.75">
      <c r="A1" s="1"/>
      <c r="B1" s="1"/>
      <c r="C1" s="1"/>
      <c r="D1" s="1"/>
      <c r="E1" s="1"/>
      <c r="F1" s="1"/>
      <c r="G1" s="1"/>
    </row>
    <row r="2" spans="1:7" ht="12.75">
      <c r="A2" s="1"/>
      <c r="B2" s="1"/>
      <c r="C2" s="1"/>
      <c r="D2" s="1"/>
      <c r="E2" s="1"/>
      <c r="F2" s="1"/>
      <c r="G2" s="1"/>
    </row>
    <row r="3" spans="1:7" ht="12.75">
      <c r="A3" s="1"/>
      <c r="B3" s="1"/>
      <c r="C3" s="1"/>
      <c r="D3" s="1"/>
      <c r="E3" s="1"/>
      <c r="F3" s="1"/>
      <c r="G3" s="1"/>
    </row>
    <row r="4" spans="1:7" ht="12.75">
      <c r="A4" s="1"/>
      <c r="B4" s="1"/>
      <c r="C4" s="1"/>
      <c r="D4" s="1"/>
      <c r="E4" s="1"/>
      <c r="F4" s="1"/>
      <c r="G4" s="1"/>
    </row>
    <row r="5" spans="1:7" ht="15.75">
      <c r="A5" s="2" t="str">
        <f>'[1]IS'!A5</f>
        <v>JADI IMAGING HOLDINGS BERHAD (526319 - P)</v>
      </c>
      <c r="B5" s="2"/>
      <c r="C5" s="3"/>
      <c r="D5" s="1"/>
      <c r="E5" s="1"/>
      <c r="F5" s="1"/>
      <c r="G5" s="1"/>
    </row>
    <row r="6" spans="1:7" ht="12.75">
      <c r="A6" s="1"/>
      <c r="B6" s="1"/>
      <c r="C6" s="1"/>
      <c r="D6" s="1"/>
      <c r="E6" s="1"/>
      <c r="F6" s="1"/>
      <c r="G6" s="1"/>
    </row>
    <row r="7" spans="1:7" ht="12.75">
      <c r="A7" s="3" t="s">
        <v>33</v>
      </c>
      <c r="B7" s="1"/>
      <c r="C7" s="3"/>
      <c r="D7" s="1"/>
      <c r="E7" s="1"/>
      <c r="F7" s="1"/>
      <c r="G7" s="1"/>
    </row>
    <row r="8" spans="1:7" ht="12.75">
      <c r="A8" s="3" t="str">
        <f>+PL!A8</f>
        <v>For The Third Quarter Ended 30 September 2006</v>
      </c>
      <c r="B8" s="1"/>
      <c r="C8" s="3"/>
      <c r="D8" s="1"/>
      <c r="E8" s="1"/>
      <c r="F8" s="1"/>
      <c r="G8" s="1"/>
    </row>
    <row r="9" spans="1:7" ht="12.75">
      <c r="A9" s="1" t="s">
        <v>2</v>
      </c>
      <c r="B9" s="1"/>
      <c r="C9" s="3"/>
      <c r="D9" s="1"/>
      <c r="E9" s="1"/>
      <c r="F9" s="1"/>
      <c r="G9" s="1"/>
    </row>
    <row r="10" spans="1:7" ht="12.75">
      <c r="A10" s="1"/>
      <c r="B10" s="1"/>
      <c r="C10" s="3"/>
      <c r="D10" s="1"/>
      <c r="E10" s="21" t="s">
        <v>34</v>
      </c>
      <c r="F10" s="1"/>
      <c r="G10" s="1"/>
    </row>
    <row r="11" spans="1:7" ht="12.75">
      <c r="A11" s="3"/>
      <c r="B11" s="1"/>
      <c r="C11" s="3"/>
      <c r="D11" s="1"/>
      <c r="E11" s="21" t="s">
        <v>240</v>
      </c>
      <c r="F11" s="1"/>
      <c r="G11" s="22" t="s">
        <v>35</v>
      </c>
    </row>
    <row r="12" spans="1:7" ht="12.75">
      <c r="A12" s="1"/>
      <c r="B12" s="1"/>
      <c r="C12" s="1"/>
      <c r="D12" s="4"/>
      <c r="E12" s="23" t="s">
        <v>288</v>
      </c>
      <c r="F12" s="6"/>
      <c r="G12" s="23" t="s">
        <v>252</v>
      </c>
    </row>
    <row r="13" spans="1:7" ht="12.75">
      <c r="A13" s="1"/>
      <c r="B13" s="1"/>
      <c r="C13" s="3"/>
      <c r="D13" s="1"/>
      <c r="E13" s="6" t="s">
        <v>13</v>
      </c>
      <c r="F13" s="6"/>
      <c r="G13" s="23" t="s">
        <v>13</v>
      </c>
    </row>
    <row r="14" spans="1:7" ht="12.75">
      <c r="A14" s="1"/>
      <c r="B14" s="1"/>
      <c r="C14" s="1"/>
      <c r="D14" s="1"/>
      <c r="E14" s="1"/>
      <c r="F14" s="1"/>
      <c r="G14" s="22" t="s">
        <v>36</v>
      </c>
    </row>
    <row r="15" spans="1:7" ht="12.75">
      <c r="A15" s="3" t="s">
        <v>37</v>
      </c>
      <c r="B15" s="1"/>
      <c r="C15" s="1"/>
      <c r="D15" s="1"/>
      <c r="E15" s="24"/>
      <c r="F15" s="24"/>
      <c r="G15" s="25"/>
    </row>
    <row r="16" spans="1:8" ht="12.75">
      <c r="A16" s="1" t="s">
        <v>38</v>
      </c>
      <c r="B16" s="1"/>
      <c r="C16" s="1"/>
      <c r="D16" s="1"/>
      <c r="E16" s="24">
        <v>31953</v>
      </c>
      <c r="F16" s="24"/>
      <c r="G16" s="24">
        <v>24422</v>
      </c>
      <c r="H16" s="78"/>
    </row>
    <row r="17" spans="1:7" ht="12.75">
      <c r="A17" s="1" t="s">
        <v>39</v>
      </c>
      <c r="B17" s="1"/>
      <c r="C17" s="1"/>
      <c r="D17" s="1"/>
      <c r="E17" s="24">
        <v>118</v>
      </c>
      <c r="F17" s="24"/>
      <c r="G17" s="24">
        <f>170-G18</f>
        <v>120</v>
      </c>
    </row>
    <row r="18" spans="1:7" ht="12.75">
      <c r="A18" s="1" t="s">
        <v>40</v>
      </c>
      <c r="B18" s="1"/>
      <c r="C18" s="1"/>
      <c r="D18" s="1"/>
      <c r="E18" s="24">
        <f>50</f>
        <v>50</v>
      </c>
      <c r="F18" s="1"/>
      <c r="G18" s="24">
        <v>50</v>
      </c>
    </row>
    <row r="19" spans="1:7" ht="7.5" customHeight="1">
      <c r="A19" s="26"/>
      <c r="B19" s="1"/>
      <c r="C19" s="1"/>
      <c r="D19" s="1"/>
      <c r="E19" s="24"/>
      <c r="F19" s="24"/>
      <c r="G19" s="24"/>
    </row>
    <row r="20" spans="1:7" ht="12.75">
      <c r="A20" s="3" t="s">
        <v>41</v>
      </c>
      <c r="B20" s="1"/>
      <c r="C20" s="1"/>
      <c r="D20" s="1"/>
      <c r="E20" s="24"/>
      <c r="F20" s="24"/>
      <c r="G20" s="24"/>
    </row>
    <row r="21" spans="1:7" ht="12.75">
      <c r="A21" s="1" t="s">
        <v>42</v>
      </c>
      <c r="B21" s="1"/>
      <c r="C21" s="1"/>
      <c r="D21" s="1"/>
      <c r="E21" s="24">
        <v>12484</v>
      </c>
      <c r="F21" s="24"/>
      <c r="G21" s="24">
        <v>8588</v>
      </c>
    </row>
    <row r="22" spans="1:7" ht="12.75">
      <c r="A22" s="1" t="s">
        <v>43</v>
      </c>
      <c r="B22" s="1"/>
      <c r="C22" s="1"/>
      <c r="D22" s="1"/>
      <c r="E22" s="24">
        <v>6709</v>
      </c>
      <c r="F22" s="24"/>
      <c r="G22" s="24">
        <v>3344</v>
      </c>
    </row>
    <row r="23" spans="1:7" ht="12.75">
      <c r="A23" s="1" t="s">
        <v>44</v>
      </c>
      <c r="B23" s="1"/>
      <c r="C23" s="1"/>
      <c r="D23" s="6"/>
      <c r="E23" s="27">
        <f>14320+12</f>
        <v>14332</v>
      </c>
      <c r="F23" s="28"/>
      <c r="G23" s="27">
        <v>3249</v>
      </c>
    </row>
    <row r="24" spans="1:7" ht="12.75">
      <c r="A24" s="1" t="s">
        <v>305</v>
      </c>
      <c r="B24" s="1"/>
      <c r="C24" s="1"/>
      <c r="D24" s="6"/>
      <c r="E24" s="27">
        <v>5022</v>
      </c>
      <c r="F24" s="28"/>
      <c r="G24" s="27">
        <v>0</v>
      </c>
    </row>
    <row r="25" spans="1:7" ht="12.75">
      <c r="A25" s="1" t="s">
        <v>45</v>
      </c>
      <c r="B25" s="1"/>
      <c r="C25" s="1"/>
      <c r="D25" s="1"/>
      <c r="E25" s="24">
        <v>12694</v>
      </c>
      <c r="F25" s="24"/>
      <c r="G25" s="24">
        <v>2698</v>
      </c>
    </row>
    <row r="26" spans="1:7" ht="12.75">
      <c r="A26" s="1"/>
      <c r="B26" s="1"/>
      <c r="C26" s="1"/>
      <c r="D26" s="1"/>
      <c r="E26" s="29">
        <f>SUM(E21:E25)</f>
        <v>51241</v>
      </c>
      <c r="F26" s="24"/>
      <c r="G26" s="29">
        <f>SUM(G21:G25)</f>
        <v>17879</v>
      </c>
    </row>
    <row r="27" spans="1:7" ht="7.5" customHeight="1">
      <c r="A27" s="1"/>
      <c r="B27" s="1"/>
      <c r="C27" s="1"/>
      <c r="D27" s="1"/>
      <c r="E27" s="24"/>
      <c r="F27" s="24"/>
      <c r="G27" s="24"/>
    </row>
    <row r="28" spans="1:7" ht="12.75">
      <c r="A28" s="3" t="s">
        <v>46</v>
      </c>
      <c r="B28" s="1"/>
      <c r="C28" s="1"/>
      <c r="D28" s="1"/>
      <c r="E28" s="24"/>
      <c r="F28" s="24"/>
      <c r="G28" s="24"/>
    </row>
    <row r="29" spans="1:7" ht="12.75">
      <c r="A29" s="1" t="s">
        <v>47</v>
      </c>
      <c r="B29" s="1"/>
      <c r="C29" s="1"/>
      <c r="D29" s="1"/>
      <c r="E29" s="24">
        <v>8135</v>
      </c>
      <c r="F29" s="24"/>
      <c r="G29" s="24">
        <v>3952</v>
      </c>
    </row>
    <row r="30" spans="1:7" ht="12.75">
      <c r="A30" s="1" t="s">
        <v>48</v>
      </c>
      <c r="B30" s="1"/>
      <c r="C30" s="1"/>
      <c r="D30" s="1"/>
      <c r="E30" s="24">
        <v>1198</v>
      </c>
      <c r="F30" s="24"/>
      <c r="G30" s="24">
        <v>729</v>
      </c>
    </row>
    <row r="31" spans="1:7" ht="12.75">
      <c r="A31" s="1" t="s">
        <v>49</v>
      </c>
      <c r="B31" s="1"/>
      <c r="C31" s="1"/>
      <c r="D31" s="1"/>
      <c r="E31" s="12">
        <v>2861</v>
      </c>
      <c r="F31" s="24"/>
      <c r="G31" s="12">
        <v>3901</v>
      </c>
    </row>
    <row r="32" spans="1:7" ht="12.75">
      <c r="A32" s="1" t="s">
        <v>50</v>
      </c>
      <c r="B32" s="1"/>
      <c r="C32" s="1"/>
      <c r="D32" s="1"/>
      <c r="E32" s="12">
        <v>1061</v>
      </c>
      <c r="F32" s="24"/>
      <c r="G32" s="12">
        <v>1406</v>
      </c>
    </row>
    <row r="33" spans="1:7" ht="12.75">
      <c r="A33" s="1" t="s">
        <v>51</v>
      </c>
      <c r="B33" s="1"/>
      <c r="C33" s="1"/>
      <c r="D33" s="1"/>
      <c r="E33" s="12">
        <v>0</v>
      </c>
      <c r="F33" s="24"/>
      <c r="G33" s="12">
        <v>1428</v>
      </c>
    </row>
    <row r="34" spans="1:7" ht="12.75">
      <c r="A34" s="1" t="s">
        <v>52</v>
      </c>
      <c r="B34" s="1"/>
      <c r="C34" s="1"/>
      <c r="D34" s="1"/>
      <c r="E34" s="12">
        <v>375</v>
      </c>
      <c r="F34" s="24"/>
      <c r="G34" s="12">
        <v>728</v>
      </c>
    </row>
    <row r="35" spans="1:7" ht="12.75">
      <c r="A35" s="1" t="s">
        <v>53</v>
      </c>
      <c r="B35" s="1"/>
      <c r="C35" s="1"/>
      <c r="D35" s="1"/>
      <c r="E35" s="24">
        <v>252</v>
      </c>
      <c r="F35" s="24"/>
      <c r="G35" s="24">
        <v>36</v>
      </c>
    </row>
    <row r="36" spans="1:7" ht="12.75">
      <c r="A36" s="1"/>
      <c r="B36" s="1"/>
      <c r="C36" s="1"/>
      <c r="D36" s="1"/>
      <c r="E36" s="29">
        <f>SUM(E29:E35)</f>
        <v>13882</v>
      </c>
      <c r="F36" s="24"/>
      <c r="G36" s="29">
        <f>SUM(G29:G35)</f>
        <v>12180</v>
      </c>
    </row>
    <row r="37" spans="1:7" ht="8.25" customHeight="1">
      <c r="A37" s="1"/>
      <c r="B37" s="1"/>
      <c r="C37" s="1"/>
      <c r="D37" s="1"/>
      <c r="E37" s="24"/>
      <c r="F37" s="24"/>
      <c r="G37" s="24"/>
    </row>
    <row r="38" spans="1:7" ht="12.75">
      <c r="A38" s="3" t="s">
        <v>54</v>
      </c>
      <c r="B38" s="1"/>
      <c r="C38" s="1"/>
      <c r="D38" s="1"/>
      <c r="E38" s="24">
        <f>E26-E36</f>
        <v>37359</v>
      </c>
      <c r="F38" s="24"/>
      <c r="G38" s="24">
        <f>G26-G36</f>
        <v>5699</v>
      </c>
    </row>
    <row r="39" spans="1:7" ht="13.5" thickBot="1">
      <c r="A39" s="3"/>
      <c r="B39" s="1"/>
      <c r="C39" s="1"/>
      <c r="D39" s="1"/>
      <c r="E39" s="15">
        <f>E38+E16+E17+E18</f>
        <v>69480</v>
      </c>
      <c r="F39" s="24"/>
      <c r="G39" s="15">
        <f>G38+G16+G17+G18</f>
        <v>30291</v>
      </c>
    </row>
    <row r="40" spans="1:7" ht="12.75">
      <c r="A40" s="1"/>
      <c r="B40" s="1"/>
      <c r="C40" s="1"/>
      <c r="D40" s="1"/>
      <c r="E40" s="24"/>
      <c r="F40" s="24"/>
      <c r="G40" s="24"/>
    </row>
    <row r="41" spans="1:7" ht="12.75">
      <c r="A41" s="3" t="s">
        <v>55</v>
      </c>
      <c r="B41" s="1"/>
      <c r="C41" s="1"/>
      <c r="D41" s="1"/>
      <c r="E41" s="24"/>
      <c r="F41" s="24"/>
      <c r="G41" s="24"/>
    </row>
    <row r="42" spans="1:7" ht="12.75">
      <c r="A42" s="1" t="s">
        <v>56</v>
      </c>
      <c r="B42" s="1"/>
      <c r="C42" s="1"/>
      <c r="D42" s="1"/>
      <c r="E42" s="24">
        <v>45000</v>
      </c>
      <c r="F42" s="24"/>
      <c r="G42" s="24">
        <v>7000</v>
      </c>
    </row>
    <row r="43" spans="1:7" ht="12.75">
      <c r="A43" s="1" t="s">
        <v>239</v>
      </c>
      <c r="B43" s="1"/>
      <c r="C43" s="1"/>
      <c r="D43" s="1"/>
      <c r="E43" s="24">
        <v>4466</v>
      </c>
      <c r="F43" s="24"/>
      <c r="G43" s="24">
        <v>0</v>
      </c>
    </row>
    <row r="44" spans="1:7" ht="12.75">
      <c r="A44" s="1" t="s">
        <v>57</v>
      </c>
      <c r="B44" s="1"/>
      <c r="C44" s="1"/>
      <c r="D44" s="1"/>
      <c r="E44" s="24">
        <v>1075</v>
      </c>
      <c r="F44" s="24"/>
      <c r="G44" s="24">
        <v>1075</v>
      </c>
    </row>
    <row r="45" spans="1:7" ht="12.75">
      <c r="A45" s="1" t="s">
        <v>58</v>
      </c>
      <c r="B45" s="1"/>
      <c r="C45" s="1"/>
      <c r="D45" s="1"/>
      <c r="E45" s="24">
        <v>-132</v>
      </c>
      <c r="F45" s="24"/>
      <c r="G45" s="24">
        <v>4</v>
      </c>
    </row>
    <row r="46" spans="1:7" ht="12.75">
      <c r="A46" s="1" t="s">
        <v>59</v>
      </c>
      <c r="B46" s="1"/>
      <c r="C46" s="1"/>
      <c r="D46" s="1"/>
      <c r="E46" s="24">
        <f>8592+6893</f>
        <v>15485</v>
      </c>
      <c r="F46" s="24"/>
      <c r="G46" s="24">
        <v>16292</v>
      </c>
    </row>
    <row r="47" spans="1:7" ht="12.75">
      <c r="A47" s="1" t="s">
        <v>60</v>
      </c>
      <c r="B47" s="1"/>
      <c r="C47" s="1"/>
      <c r="D47" s="1"/>
      <c r="E47" s="30">
        <f>SUM(E42:E46)</f>
        <v>65894</v>
      </c>
      <c r="F47" s="24"/>
      <c r="G47" s="30">
        <f>SUM(G42:G46)</f>
        <v>24371</v>
      </c>
    </row>
    <row r="48" spans="1:7" ht="7.5" customHeight="1">
      <c r="A48" s="1"/>
      <c r="B48" s="1"/>
      <c r="C48" s="1"/>
      <c r="D48" s="1"/>
      <c r="E48" s="24"/>
      <c r="F48" s="24"/>
      <c r="G48" s="24"/>
    </row>
    <row r="49" spans="1:7" ht="12.75">
      <c r="A49" s="3" t="s">
        <v>61</v>
      </c>
      <c r="B49" s="1"/>
      <c r="C49" s="1"/>
      <c r="D49" s="1"/>
      <c r="E49" s="24"/>
      <c r="F49" s="24"/>
      <c r="G49" s="24"/>
    </row>
    <row r="50" spans="1:7" ht="12.75">
      <c r="A50" s="1" t="s">
        <v>49</v>
      </c>
      <c r="B50" s="1"/>
      <c r="C50" s="1"/>
      <c r="D50" s="1"/>
      <c r="E50" s="24">
        <v>17</v>
      </c>
      <c r="F50" s="24"/>
      <c r="G50" s="24">
        <v>1885</v>
      </c>
    </row>
    <row r="51" spans="1:7" ht="12.75">
      <c r="A51" s="1" t="s">
        <v>62</v>
      </c>
      <c r="B51" s="1"/>
      <c r="C51" s="1"/>
      <c r="D51" s="1"/>
      <c r="E51" s="24">
        <v>1491</v>
      </c>
      <c r="F51" s="24"/>
      <c r="G51" s="24">
        <v>2291</v>
      </c>
    </row>
    <row r="52" spans="1:7" ht="12.75">
      <c r="A52" s="1" t="s">
        <v>63</v>
      </c>
      <c r="B52" s="1"/>
      <c r="C52" s="1"/>
      <c r="D52" s="1"/>
      <c r="E52" s="24">
        <v>2078</v>
      </c>
      <c r="F52" s="24"/>
      <c r="G52" s="24">
        <v>1744</v>
      </c>
    </row>
    <row r="53" spans="1:7" ht="13.5" thickBot="1">
      <c r="A53" s="1"/>
      <c r="B53" s="1"/>
      <c r="C53" s="1"/>
      <c r="D53" s="1"/>
      <c r="E53" s="15">
        <f>SUM(E47:E52)</f>
        <v>69480</v>
      </c>
      <c r="F53" s="7"/>
      <c r="G53" s="15">
        <f>SUM(G47:G52)</f>
        <v>30291</v>
      </c>
    </row>
    <row r="54" spans="1:7" ht="6.75" customHeight="1">
      <c r="A54" s="1"/>
      <c r="B54" s="1"/>
      <c r="C54" s="1"/>
      <c r="D54" s="1"/>
      <c r="E54" s="7"/>
      <c r="F54" s="7"/>
      <c r="G54" s="7"/>
    </row>
    <row r="55" spans="1:7" ht="13.5" thickBot="1">
      <c r="A55" s="1" t="s">
        <v>64</v>
      </c>
      <c r="B55" s="1"/>
      <c r="C55" s="1"/>
      <c r="D55" s="1"/>
      <c r="E55" s="106">
        <f>E47*1000/(E42*10000)</f>
        <v>0.14643111111111112</v>
      </c>
      <c r="F55" s="7"/>
      <c r="G55" s="106">
        <f>G47*1000/(G42*10000)</f>
        <v>0.34815714285714283</v>
      </c>
    </row>
    <row r="56" spans="1:7" ht="12.75">
      <c r="A56" s="1"/>
      <c r="B56" s="1"/>
      <c r="C56" s="1"/>
      <c r="D56" s="1"/>
      <c r="E56" s="7"/>
      <c r="F56" s="7"/>
      <c r="G56" s="7"/>
    </row>
    <row r="57" spans="1:7" ht="12.75">
      <c r="A57" s="1"/>
      <c r="B57" s="1"/>
      <c r="C57" s="1"/>
      <c r="D57" s="1"/>
      <c r="E57" s="7"/>
      <c r="F57" s="7"/>
      <c r="G57" s="7"/>
    </row>
    <row r="58" spans="1:7" ht="12.75">
      <c r="A58" s="1"/>
      <c r="B58" s="1"/>
      <c r="C58" s="1"/>
      <c r="D58" s="1"/>
      <c r="E58" s="7"/>
      <c r="F58" s="7"/>
      <c r="G58" s="7"/>
    </row>
    <row r="59" spans="1:7" ht="12.75">
      <c r="A59" s="1"/>
      <c r="B59" s="1"/>
      <c r="C59" s="1"/>
      <c r="D59" s="1"/>
      <c r="E59" s="7"/>
      <c r="F59" s="7"/>
      <c r="G59" s="7"/>
    </row>
    <row r="60" spans="1:7" ht="15.75">
      <c r="A60" s="2" t="str">
        <f>A5</f>
        <v>JADI IMAGING HOLDINGS BERHAD (526319 - P)</v>
      </c>
      <c r="B60" s="2"/>
      <c r="C60" s="1"/>
      <c r="D60" s="1"/>
      <c r="E60" s="7"/>
      <c r="F60" s="7"/>
      <c r="G60" s="7"/>
    </row>
    <row r="61" spans="1:7" ht="12.75">
      <c r="A61" s="1"/>
      <c r="B61" s="1"/>
      <c r="C61" s="1"/>
      <c r="D61" s="1"/>
      <c r="E61" s="7"/>
      <c r="F61" s="7"/>
      <c r="G61" s="7"/>
    </row>
    <row r="62" spans="1:7" ht="12.75">
      <c r="A62" s="1"/>
      <c r="B62" s="1"/>
      <c r="C62" s="1"/>
      <c r="D62" s="1"/>
      <c r="E62" s="7"/>
      <c r="F62" s="7"/>
      <c r="G62" s="7"/>
    </row>
    <row r="63" spans="1:7" ht="12.75">
      <c r="A63" s="3" t="s">
        <v>31</v>
      </c>
      <c r="B63" s="1"/>
      <c r="C63" s="1"/>
      <c r="D63" s="1"/>
      <c r="E63" s="7"/>
      <c r="F63" s="7"/>
      <c r="G63" s="7"/>
    </row>
    <row r="64" spans="1:7" ht="12.75">
      <c r="A64" s="110" t="s">
        <v>65</v>
      </c>
      <c r="B64" s="110"/>
      <c r="C64" s="110"/>
      <c r="D64" s="110"/>
      <c r="E64" s="110"/>
      <c r="F64" s="110"/>
      <c r="G64" s="110"/>
    </row>
    <row r="65" spans="1:7" ht="12.75">
      <c r="A65" s="110"/>
      <c r="B65" s="110"/>
      <c r="C65" s="110"/>
      <c r="D65" s="110"/>
      <c r="E65" s="110"/>
      <c r="F65" s="110"/>
      <c r="G65" s="110"/>
    </row>
    <row r="66" spans="1:7" ht="13.5" customHeight="1">
      <c r="A66" s="110"/>
      <c r="B66" s="110"/>
      <c r="C66" s="110"/>
      <c r="D66" s="110"/>
      <c r="E66" s="110"/>
      <c r="F66" s="110"/>
      <c r="G66" s="110"/>
    </row>
    <row r="67" spans="1:7" ht="13.5" customHeight="1">
      <c r="A67" s="103"/>
      <c r="B67" s="103"/>
      <c r="C67" s="103"/>
      <c r="D67" s="103"/>
      <c r="E67" s="103"/>
      <c r="F67" s="103"/>
      <c r="G67" s="103"/>
    </row>
    <row r="68" spans="1:7" ht="12.75">
      <c r="A68" s="108" t="s">
        <v>306</v>
      </c>
      <c r="B68" s="108"/>
      <c r="C68" s="108"/>
      <c r="D68" s="108"/>
      <c r="E68" s="108"/>
      <c r="F68" s="108"/>
      <c r="G68" s="108"/>
    </row>
    <row r="69" spans="1:7" ht="12.75">
      <c r="A69" s="108"/>
      <c r="B69" s="108"/>
      <c r="C69" s="108"/>
      <c r="D69" s="108"/>
      <c r="E69" s="108"/>
      <c r="F69" s="108"/>
      <c r="G69" s="108"/>
    </row>
    <row r="70" spans="1:7" ht="12.75">
      <c r="A70" s="108"/>
      <c r="B70" s="108"/>
      <c r="C70" s="108"/>
      <c r="D70" s="108"/>
      <c r="E70" s="108"/>
      <c r="F70" s="108"/>
      <c r="G70" s="108"/>
    </row>
    <row r="71" spans="1:7" ht="12.75">
      <c r="A71" s="108"/>
      <c r="B71" s="108"/>
      <c r="C71" s="108"/>
      <c r="D71" s="108"/>
      <c r="E71" s="108"/>
      <c r="F71" s="108"/>
      <c r="G71" s="108"/>
    </row>
    <row r="72" spans="1:7" ht="12.75">
      <c r="A72" s="20"/>
      <c r="B72" s="20"/>
      <c r="C72" s="20"/>
      <c r="D72" s="20"/>
      <c r="E72" s="20"/>
      <c r="F72" s="20"/>
      <c r="G72" s="20"/>
    </row>
  </sheetData>
  <mergeCells count="2">
    <mergeCell ref="A68:G71"/>
    <mergeCell ref="A64:G66"/>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56"/>
  <sheetViews>
    <sheetView workbookViewId="0" topLeftCell="A10">
      <selection activeCell="J47" sqref="J47"/>
    </sheetView>
  </sheetViews>
  <sheetFormatPr defaultColWidth="9.140625" defaultRowHeight="12.75"/>
  <cols>
    <col min="2" max="2" width="21.8515625" style="0" customWidth="1"/>
    <col min="4" max="4" width="2.140625" style="0" customWidth="1"/>
    <col min="6" max="6" width="2.140625" style="0" customWidth="1"/>
    <col min="8" max="8" width="2.140625" style="0" customWidth="1"/>
    <col min="10" max="10" width="2.140625" style="0" customWidth="1"/>
    <col min="12" max="12" width="2.140625" style="0" customWidth="1"/>
  </cols>
  <sheetData>
    <row r="1" spans="1:13" ht="12.75">
      <c r="A1" s="1"/>
      <c r="B1" s="1"/>
      <c r="C1" s="1"/>
      <c r="D1" s="1"/>
      <c r="E1" s="1"/>
      <c r="F1" s="1"/>
      <c r="G1" s="1"/>
      <c r="H1" s="1"/>
      <c r="I1" s="1"/>
      <c r="J1" s="1"/>
      <c r="K1" s="1"/>
      <c r="L1" s="1"/>
      <c r="M1" s="1"/>
    </row>
    <row r="2" spans="1:13" ht="12.75">
      <c r="A2" s="1"/>
      <c r="B2" s="1"/>
      <c r="C2" s="1"/>
      <c r="D2" s="1"/>
      <c r="E2" s="1"/>
      <c r="F2" s="1"/>
      <c r="G2" s="1"/>
      <c r="H2" s="1"/>
      <c r="I2" s="1"/>
      <c r="J2" s="1"/>
      <c r="K2" s="1"/>
      <c r="L2" s="1"/>
      <c r="M2" s="1"/>
    </row>
    <row r="3" spans="1:13" ht="12.75">
      <c r="A3" s="1"/>
      <c r="B3" s="1"/>
      <c r="C3" s="1"/>
      <c r="D3" s="1"/>
      <c r="E3" s="1"/>
      <c r="F3" s="1"/>
      <c r="G3" s="1"/>
      <c r="H3" s="1"/>
      <c r="I3" s="1"/>
      <c r="J3" s="1"/>
      <c r="K3" s="1"/>
      <c r="L3" s="1"/>
      <c r="M3" s="1"/>
    </row>
    <row r="4" spans="1:13" ht="12.75">
      <c r="A4" s="1"/>
      <c r="B4" s="1"/>
      <c r="C4" s="1"/>
      <c r="D4" s="1"/>
      <c r="E4" s="1"/>
      <c r="F4" s="1"/>
      <c r="G4" s="1"/>
      <c r="H4" s="1"/>
      <c r="I4" s="1"/>
      <c r="J4" s="1"/>
      <c r="K4" s="1"/>
      <c r="L4" s="1"/>
      <c r="M4" s="1"/>
    </row>
    <row r="5" spans="1:13" ht="15.75">
      <c r="A5" s="2" t="str">
        <f>'[1]IS'!A5</f>
        <v>JADI IMAGING HOLDINGS BERHAD (526319 - P)</v>
      </c>
      <c r="B5" s="2"/>
      <c r="C5" s="1"/>
      <c r="D5" s="1"/>
      <c r="E5" s="1"/>
      <c r="F5" s="1"/>
      <c r="G5" s="3"/>
      <c r="H5" s="1"/>
      <c r="I5" s="1"/>
      <c r="J5" s="1"/>
      <c r="K5" s="1"/>
      <c r="L5" s="1"/>
      <c r="M5" s="1"/>
    </row>
    <row r="6" spans="1:13" ht="12.75">
      <c r="A6" s="1"/>
      <c r="B6" s="1"/>
      <c r="C6" s="1"/>
      <c r="D6" s="1"/>
      <c r="E6" s="1"/>
      <c r="F6" s="1"/>
      <c r="G6" s="1"/>
      <c r="H6" s="1"/>
      <c r="I6" s="1"/>
      <c r="J6" s="1"/>
      <c r="K6" s="1"/>
      <c r="L6" s="1"/>
      <c r="M6" s="1"/>
    </row>
    <row r="7" spans="1:13" ht="12.75">
      <c r="A7" s="3" t="s">
        <v>66</v>
      </c>
      <c r="B7" s="1"/>
      <c r="C7" s="1"/>
      <c r="D7" s="1"/>
      <c r="E7" s="1"/>
      <c r="F7" s="1"/>
      <c r="G7" s="3"/>
      <c r="H7" s="1"/>
      <c r="I7" s="1"/>
      <c r="J7" s="1"/>
      <c r="K7" s="1"/>
      <c r="L7" s="1"/>
      <c r="M7" s="1"/>
    </row>
    <row r="8" spans="1:13" ht="12.75">
      <c r="A8" s="3" t="str">
        <f>+'BS'!A8</f>
        <v>For The Third Quarter Ended 30 September 2006</v>
      </c>
      <c r="B8" s="1"/>
      <c r="C8" s="1"/>
      <c r="D8" s="1"/>
      <c r="E8" s="1"/>
      <c r="F8" s="1"/>
      <c r="G8" s="3"/>
      <c r="H8" s="1"/>
      <c r="I8" s="1"/>
      <c r="J8" s="1"/>
      <c r="K8" s="1"/>
      <c r="L8" s="1"/>
      <c r="M8" s="1"/>
    </row>
    <row r="9" spans="1:13" ht="12.75">
      <c r="A9" s="1" t="s">
        <v>2</v>
      </c>
      <c r="B9" s="1"/>
      <c r="C9" s="1"/>
      <c r="D9" s="1"/>
      <c r="E9" s="1"/>
      <c r="F9" s="1"/>
      <c r="G9" s="3"/>
      <c r="H9" s="1"/>
      <c r="I9" s="1"/>
      <c r="J9" s="1"/>
      <c r="K9" s="1"/>
      <c r="L9" s="1"/>
      <c r="M9" s="1"/>
    </row>
    <row r="10" spans="1:13" ht="12.75">
      <c r="A10" s="1"/>
      <c r="B10" s="1"/>
      <c r="C10" s="1"/>
      <c r="D10" s="1"/>
      <c r="E10" s="1"/>
      <c r="F10" s="1"/>
      <c r="G10" s="3"/>
      <c r="H10" s="1"/>
      <c r="I10" s="1"/>
      <c r="J10" s="1"/>
      <c r="K10" s="1"/>
      <c r="L10" s="1"/>
      <c r="M10" s="1"/>
    </row>
    <row r="11" spans="1:13" ht="12.75">
      <c r="A11" s="1"/>
      <c r="B11" s="1"/>
      <c r="C11" s="111" t="s">
        <v>241</v>
      </c>
      <c r="D11" s="111"/>
      <c r="E11" s="111"/>
      <c r="F11" s="111"/>
      <c r="G11" s="111"/>
      <c r="H11" s="111"/>
      <c r="I11" s="111"/>
      <c r="J11" s="31"/>
      <c r="K11" s="5" t="s">
        <v>67</v>
      </c>
      <c r="L11" s="1"/>
      <c r="M11" s="1"/>
    </row>
    <row r="12" spans="1:13" ht="12.75">
      <c r="A12" s="1"/>
      <c r="B12" s="1"/>
      <c r="C12" s="5" t="s">
        <v>68</v>
      </c>
      <c r="D12" s="5"/>
      <c r="E12" s="5"/>
      <c r="F12" s="1"/>
      <c r="G12" s="1"/>
      <c r="H12" s="1"/>
      <c r="I12" s="5" t="s">
        <v>69</v>
      </c>
      <c r="J12" s="5"/>
      <c r="K12" s="5" t="s">
        <v>68</v>
      </c>
      <c r="L12" s="1"/>
      <c r="M12" s="1"/>
    </row>
    <row r="13" spans="1:13" ht="12.75">
      <c r="A13" s="3"/>
      <c r="B13" s="1"/>
      <c r="C13" s="5" t="s">
        <v>70</v>
      </c>
      <c r="D13" s="5"/>
      <c r="E13" s="5" t="s">
        <v>70</v>
      </c>
      <c r="F13" s="1"/>
      <c r="G13" s="5" t="s">
        <v>71</v>
      </c>
      <c r="H13" s="1"/>
      <c r="I13" s="5" t="s">
        <v>72</v>
      </c>
      <c r="J13" s="5"/>
      <c r="K13" s="5" t="s">
        <v>73</v>
      </c>
      <c r="L13" s="1"/>
      <c r="M13" s="1"/>
    </row>
    <row r="14" spans="1:13" ht="12.75">
      <c r="A14" s="1"/>
      <c r="B14" s="1"/>
      <c r="C14" s="5" t="s">
        <v>74</v>
      </c>
      <c r="D14" s="5"/>
      <c r="E14" s="5" t="s">
        <v>242</v>
      </c>
      <c r="F14" s="1"/>
      <c r="G14" s="5" t="s">
        <v>75</v>
      </c>
      <c r="H14" s="4"/>
      <c r="I14" s="5" t="s">
        <v>75</v>
      </c>
      <c r="J14" s="5"/>
      <c r="K14" s="5" t="s">
        <v>76</v>
      </c>
      <c r="L14" s="6"/>
      <c r="M14" s="5" t="s">
        <v>77</v>
      </c>
    </row>
    <row r="15" spans="1:13" ht="12.75">
      <c r="A15" s="1"/>
      <c r="B15" s="1"/>
      <c r="C15" s="6" t="s">
        <v>13</v>
      </c>
      <c r="D15" s="6"/>
      <c r="E15" s="5" t="s">
        <v>13</v>
      </c>
      <c r="F15" s="1"/>
      <c r="G15" s="6" t="s">
        <v>13</v>
      </c>
      <c r="H15" s="1"/>
      <c r="I15" s="5" t="s">
        <v>13</v>
      </c>
      <c r="J15" s="6"/>
      <c r="K15" s="6" t="s">
        <v>13</v>
      </c>
      <c r="L15" s="6"/>
      <c r="M15" s="6" t="s">
        <v>13</v>
      </c>
    </row>
    <row r="16" spans="1:13" ht="12.75">
      <c r="A16" s="1"/>
      <c r="B16" s="1"/>
      <c r="C16" s="6"/>
      <c r="D16" s="6"/>
      <c r="E16" s="6"/>
      <c r="F16" s="1"/>
      <c r="G16" s="6"/>
      <c r="H16" s="1"/>
      <c r="I16" s="5"/>
      <c r="J16" s="6"/>
      <c r="K16" s="6"/>
      <c r="L16" s="6"/>
      <c r="M16" s="6"/>
    </row>
    <row r="17" spans="1:13" ht="12.75">
      <c r="A17" s="32" t="s">
        <v>78</v>
      </c>
      <c r="B17" s="1"/>
      <c r="C17" s="1"/>
      <c r="D17" s="1"/>
      <c r="E17" s="1"/>
      <c r="F17" s="1"/>
      <c r="G17" s="1"/>
      <c r="H17" s="1"/>
      <c r="I17" s="1"/>
      <c r="J17" s="1"/>
      <c r="K17" s="1"/>
      <c r="L17" s="1"/>
      <c r="M17" s="1"/>
    </row>
    <row r="18" spans="1:13" ht="12.75">
      <c r="A18" s="32"/>
      <c r="B18" s="1"/>
      <c r="C18" s="1"/>
      <c r="D18" s="1"/>
      <c r="E18" s="1"/>
      <c r="F18" s="1"/>
      <c r="G18" s="1"/>
      <c r="H18" s="1"/>
      <c r="I18" s="1"/>
      <c r="J18" s="1"/>
      <c r="K18" s="1"/>
      <c r="L18" s="1"/>
      <c r="M18" s="1"/>
    </row>
    <row r="19" spans="1:13" ht="12.75">
      <c r="A19" s="1" t="s">
        <v>79</v>
      </c>
      <c r="B19" s="1"/>
      <c r="C19" s="33">
        <v>7000</v>
      </c>
      <c r="D19" s="33"/>
      <c r="E19" s="33">
        <v>0</v>
      </c>
      <c r="F19" s="1"/>
      <c r="G19" s="33">
        <v>1075</v>
      </c>
      <c r="H19" s="1"/>
      <c r="I19" s="33">
        <v>0</v>
      </c>
      <c r="J19" s="33"/>
      <c r="K19" s="33">
        <v>7749</v>
      </c>
      <c r="L19" s="1"/>
      <c r="M19" s="34">
        <f>SUM(K19,I19,G19,C19)</f>
        <v>15824</v>
      </c>
    </row>
    <row r="20" spans="1:13" ht="12.75">
      <c r="A20" s="3"/>
      <c r="B20" s="1"/>
      <c r="C20" s="1"/>
      <c r="D20" s="1"/>
      <c r="E20" s="1"/>
      <c r="F20" s="1"/>
      <c r="G20" s="1"/>
      <c r="H20" s="1"/>
      <c r="I20" s="24"/>
      <c r="J20" s="24"/>
      <c r="K20" s="24"/>
      <c r="L20" s="24"/>
      <c r="M20" s="25"/>
    </row>
    <row r="21" spans="1:13" ht="12.75">
      <c r="A21" s="1" t="s">
        <v>80</v>
      </c>
      <c r="B21" s="1"/>
      <c r="C21" s="33">
        <v>0</v>
      </c>
      <c r="D21" s="33"/>
      <c r="E21" s="33">
        <v>0</v>
      </c>
      <c r="F21" s="1" t="s">
        <v>68</v>
      </c>
      <c r="G21" s="33">
        <v>0</v>
      </c>
      <c r="H21" s="1"/>
      <c r="I21" s="33">
        <v>0</v>
      </c>
      <c r="J21" s="33"/>
      <c r="K21" s="33">
        <v>8543</v>
      </c>
      <c r="L21" s="24"/>
      <c r="M21" s="34">
        <f>SUM(K21,I21,G21,C21)</f>
        <v>8543</v>
      </c>
    </row>
    <row r="22" spans="1:13" ht="12.75">
      <c r="A22" s="3"/>
      <c r="B22" s="1"/>
      <c r="C22" s="1"/>
      <c r="D22" s="1"/>
      <c r="E22" s="1"/>
      <c r="F22" s="1"/>
      <c r="G22" s="1"/>
      <c r="H22" s="1"/>
      <c r="I22" s="24"/>
      <c r="J22" s="24"/>
      <c r="K22" s="24"/>
      <c r="L22" s="24"/>
      <c r="M22" s="25"/>
    </row>
    <row r="23" spans="1:13" ht="12.75">
      <c r="A23" s="1" t="s">
        <v>81</v>
      </c>
      <c r="B23" s="1"/>
      <c r="C23" s="33">
        <v>0</v>
      </c>
      <c r="D23" s="33"/>
      <c r="E23" s="33">
        <v>0</v>
      </c>
      <c r="F23" s="1"/>
      <c r="G23" s="33">
        <v>0</v>
      </c>
      <c r="H23" s="1"/>
      <c r="I23" s="33">
        <v>4</v>
      </c>
      <c r="J23" s="33"/>
      <c r="K23" s="33">
        <v>0</v>
      </c>
      <c r="L23" s="24"/>
      <c r="M23" s="34">
        <f>SUM(K23,I23,G23,C23)</f>
        <v>4</v>
      </c>
    </row>
    <row r="24" spans="1:13" ht="12.75">
      <c r="A24" s="3"/>
      <c r="B24" s="1"/>
      <c r="C24" s="1"/>
      <c r="D24" s="1"/>
      <c r="E24" s="1"/>
      <c r="F24" s="1"/>
      <c r="G24" s="1"/>
      <c r="H24" s="1"/>
      <c r="I24" s="24"/>
      <c r="J24" s="24"/>
      <c r="K24" s="24"/>
      <c r="L24" s="24"/>
      <c r="M24" s="25"/>
    </row>
    <row r="25" spans="1:13" ht="13.5" thickBot="1">
      <c r="A25" s="1" t="s">
        <v>82</v>
      </c>
      <c r="B25" s="1"/>
      <c r="C25" s="15">
        <f>SUM(C19:C24)</f>
        <v>7000</v>
      </c>
      <c r="D25" s="15"/>
      <c r="E25" s="15">
        <f>SUM(E19:E24)</f>
        <v>0</v>
      </c>
      <c r="F25" s="15"/>
      <c r="G25" s="15">
        <f>SUM(G19:G24)</f>
        <v>1075</v>
      </c>
      <c r="H25" s="15"/>
      <c r="I25" s="15">
        <f>SUM(I19:I24)</f>
        <v>4</v>
      </c>
      <c r="J25" s="15"/>
      <c r="K25" s="15">
        <f>SUM(K19:K24)</f>
        <v>16292</v>
      </c>
      <c r="L25" s="15"/>
      <c r="M25" s="15">
        <f>SUM(M19:M23)</f>
        <v>24371</v>
      </c>
    </row>
    <row r="26" spans="1:13" ht="12.75">
      <c r="A26" s="3"/>
      <c r="B26" s="1"/>
      <c r="C26" s="1"/>
      <c r="D26" s="1"/>
      <c r="E26" s="1"/>
      <c r="F26" s="1"/>
      <c r="G26" s="1"/>
      <c r="H26" s="1"/>
      <c r="I26" s="24"/>
      <c r="J26" s="24"/>
      <c r="K26" s="24"/>
      <c r="L26" s="24"/>
      <c r="M26" s="25"/>
    </row>
    <row r="27" spans="1:13" ht="12.75">
      <c r="A27" s="32" t="s">
        <v>290</v>
      </c>
      <c r="B27" s="1"/>
      <c r="C27" s="1"/>
      <c r="D27" s="1"/>
      <c r="E27" s="1"/>
      <c r="F27" s="1"/>
      <c r="G27" s="1"/>
      <c r="H27" s="1"/>
      <c r="I27" s="24"/>
      <c r="J27" s="24"/>
      <c r="K27" s="24"/>
      <c r="L27" s="24"/>
      <c r="M27" s="25"/>
    </row>
    <row r="28" spans="1:13" ht="12.75">
      <c r="A28" s="3"/>
      <c r="B28" s="1"/>
      <c r="C28" s="1"/>
      <c r="D28" s="1"/>
      <c r="E28" s="1"/>
      <c r="F28" s="1"/>
      <c r="G28" s="1"/>
      <c r="H28" s="1"/>
      <c r="I28" s="24"/>
      <c r="J28" s="24"/>
      <c r="K28" s="24"/>
      <c r="L28" s="24"/>
      <c r="M28" s="25"/>
    </row>
    <row r="29" spans="1:13" ht="12.75">
      <c r="A29" s="1" t="s">
        <v>83</v>
      </c>
      <c r="B29" s="1"/>
      <c r="C29" s="34">
        <f>C25</f>
        <v>7000</v>
      </c>
      <c r="D29" s="34"/>
      <c r="E29" s="34">
        <v>0</v>
      </c>
      <c r="F29" s="34"/>
      <c r="G29" s="34">
        <f>G25</f>
        <v>1075</v>
      </c>
      <c r="H29" s="1"/>
      <c r="I29" s="34">
        <f>I25</f>
        <v>4</v>
      </c>
      <c r="J29" s="24"/>
      <c r="K29" s="34">
        <f>K25</f>
        <v>16292</v>
      </c>
      <c r="L29" s="24"/>
      <c r="M29" s="34">
        <f>SUM(K29,I29,G29,C29,E29)</f>
        <v>24371</v>
      </c>
    </row>
    <row r="30" spans="1:13" ht="12.75">
      <c r="A30" s="3"/>
      <c r="B30" s="1"/>
      <c r="C30" s="1"/>
      <c r="D30" s="1"/>
      <c r="E30" s="1"/>
      <c r="F30" s="1"/>
      <c r="G30" s="1"/>
      <c r="H30" s="1"/>
      <c r="I30" s="24"/>
      <c r="J30" s="24"/>
      <c r="K30" s="24"/>
      <c r="L30" s="24"/>
      <c r="M30" s="34"/>
    </row>
    <row r="31" spans="1:13" ht="12.75">
      <c r="A31" s="1" t="s">
        <v>244</v>
      </c>
      <c r="B31" s="1"/>
      <c r="C31" s="33">
        <v>7700</v>
      </c>
      <c r="D31" s="33"/>
      <c r="E31" s="33">
        <v>0</v>
      </c>
      <c r="F31" s="7"/>
      <c r="G31" s="33">
        <v>0</v>
      </c>
      <c r="H31" s="7"/>
      <c r="I31" s="33">
        <v>0</v>
      </c>
      <c r="J31" s="33"/>
      <c r="K31" s="33">
        <v>-7700</v>
      </c>
      <c r="L31" s="24"/>
      <c r="M31" s="34">
        <f>SUM(K31,I31,G31,C31,E31)</f>
        <v>0</v>
      </c>
    </row>
    <row r="32" spans="1:13" ht="12.75">
      <c r="A32" s="1"/>
      <c r="B32" s="1"/>
      <c r="C32" s="7"/>
      <c r="D32" s="7"/>
      <c r="E32" s="7"/>
      <c r="F32" s="7"/>
      <c r="G32" s="7" t="s">
        <v>68</v>
      </c>
      <c r="H32" s="7"/>
      <c r="I32" s="24"/>
      <c r="J32" s="24"/>
      <c r="K32" s="24"/>
      <c r="L32" s="24"/>
      <c r="M32" s="34"/>
    </row>
    <row r="33" spans="1:13" ht="12.75">
      <c r="A33" s="1" t="s">
        <v>84</v>
      </c>
      <c r="B33" s="1"/>
      <c r="C33" s="33">
        <v>15700</v>
      </c>
      <c r="D33" s="33"/>
      <c r="E33" s="33">
        <v>0</v>
      </c>
      <c r="F33" s="7"/>
      <c r="G33" s="33">
        <v>0</v>
      </c>
      <c r="H33" s="7"/>
      <c r="I33" s="33">
        <v>0</v>
      </c>
      <c r="J33" s="33"/>
      <c r="K33" s="33">
        <v>0</v>
      </c>
      <c r="L33" s="24"/>
      <c r="M33" s="34">
        <f>SUM(K33,I33,G33,C33,E33)</f>
        <v>15700</v>
      </c>
    </row>
    <row r="34" spans="1:13" ht="12.75">
      <c r="A34" s="1"/>
      <c r="B34" s="1"/>
      <c r="C34" s="7"/>
      <c r="D34" s="7"/>
      <c r="E34" s="7"/>
      <c r="F34" s="7"/>
      <c r="G34" s="7"/>
      <c r="H34" s="7"/>
      <c r="I34" s="24"/>
      <c r="J34" s="24"/>
      <c r="K34" s="24"/>
      <c r="L34" s="24"/>
      <c r="M34" s="34"/>
    </row>
    <row r="35" spans="1:13" ht="12.75">
      <c r="A35" s="1" t="s">
        <v>243</v>
      </c>
      <c r="B35" s="1"/>
      <c r="C35" s="7">
        <v>9600</v>
      </c>
      <c r="D35" s="7"/>
      <c r="E35" s="7">
        <v>11520</v>
      </c>
      <c r="F35" s="7"/>
      <c r="G35" s="7">
        <v>0</v>
      </c>
      <c r="H35" s="7"/>
      <c r="I35" s="24">
        <v>0</v>
      </c>
      <c r="J35" s="24"/>
      <c r="K35" s="24">
        <v>0</v>
      </c>
      <c r="L35" s="24"/>
      <c r="M35" s="34">
        <f aca="true" t="shared" si="0" ref="M35:M47">SUM(K35,I35,G35,C35,E35)</f>
        <v>21120</v>
      </c>
    </row>
    <row r="36" spans="1:13" ht="12.75">
      <c r="A36" s="1"/>
      <c r="B36" s="1"/>
      <c r="C36" s="7"/>
      <c r="D36" s="7"/>
      <c r="E36" s="7"/>
      <c r="F36" s="7"/>
      <c r="G36" s="7"/>
      <c r="H36" s="7"/>
      <c r="I36" s="24"/>
      <c r="J36" s="24"/>
      <c r="K36" s="24"/>
      <c r="L36" s="24"/>
      <c r="M36" s="34"/>
    </row>
    <row r="37" spans="1:13" ht="12.75">
      <c r="A37" s="1" t="s">
        <v>246</v>
      </c>
      <c r="B37" s="1"/>
      <c r="C37" s="7">
        <v>0</v>
      </c>
      <c r="D37" s="7"/>
      <c r="E37" s="7">
        <v>-2054</v>
      </c>
      <c r="F37" s="7"/>
      <c r="G37" s="7">
        <v>0</v>
      </c>
      <c r="H37" s="7"/>
      <c r="I37" s="24">
        <v>0</v>
      </c>
      <c r="J37" s="24"/>
      <c r="K37" s="24">
        <v>0</v>
      </c>
      <c r="L37" s="24"/>
      <c r="M37" s="34">
        <f t="shared" si="0"/>
        <v>-2054</v>
      </c>
    </row>
    <row r="38" spans="1:13" ht="12.75">
      <c r="A38" s="1"/>
      <c r="B38" s="1"/>
      <c r="C38" s="7"/>
      <c r="D38" s="7"/>
      <c r="E38" s="7"/>
      <c r="F38" s="7"/>
      <c r="G38" s="7"/>
      <c r="H38" s="7"/>
      <c r="I38" s="24"/>
      <c r="J38" s="24"/>
      <c r="K38" s="24"/>
      <c r="L38" s="24"/>
      <c r="M38" s="34"/>
    </row>
    <row r="39" spans="1:13" ht="12.75">
      <c r="A39" s="1" t="s">
        <v>245</v>
      </c>
      <c r="B39" s="1"/>
      <c r="C39" s="7">
        <v>5000</v>
      </c>
      <c r="D39" s="7"/>
      <c r="E39" s="7">
        <v>-5000</v>
      </c>
      <c r="F39" s="7"/>
      <c r="G39" s="7">
        <v>0</v>
      </c>
      <c r="H39" s="7"/>
      <c r="I39" s="24">
        <v>0</v>
      </c>
      <c r="J39" s="24"/>
      <c r="K39" s="24">
        <v>0</v>
      </c>
      <c r="L39" s="24"/>
      <c r="M39" s="34">
        <f t="shared" si="0"/>
        <v>0</v>
      </c>
    </row>
    <row r="40" spans="1:13" ht="12.75">
      <c r="A40" s="1"/>
      <c r="B40" s="1"/>
      <c r="C40" s="7"/>
      <c r="D40" s="7"/>
      <c r="E40" s="7"/>
      <c r="F40" s="7"/>
      <c r="G40" s="7"/>
      <c r="H40" s="7"/>
      <c r="I40" s="24"/>
      <c r="J40" s="24"/>
      <c r="K40" s="24"/>
      <c r="L40" s="24"/>
      <c r="M40" s="34"/>
    </row>
    <row r="41" spans="1:13" ht="12.75">
      <c r="A41" s="1" t="s">
        <v>253</v>
      </c>
      <c r="B41" s="1"/>
      <c r="C41" s="7"/>
      <c r="D41" s="7"/>
      <c r="E41" s="7"/>
      <c r="F41" s="7"/>
      <c r="G41" s="7"/>
      <c r="H41" s="7"/>
      <c r="I41" s="24"/>
      <c r="J41" s="24"/>
      <c r="K41" s="24"/>
      <c r="L41" s="24"/>
      <c r="M41" s="34"/>
    </row>
    <row r="42" spans="1:13" ht="12.75">
      <c r="A42" s="1" t="s">
        <v>254</v>
      </c>
      <c r="B42" s="1"/>
      <c r="C42" s="7"/>
      <c r="D42" s="7"/>
      <c r="E42" s="7"/>
      <c r="F42" s="7"/>
      <c r="G42" s="7"/>
      <c r="H42" s="7"/>
      <c r="I42" s="24"/>
      <c r="J42" s="24"/>
      <c r="K42" s="24"/>
      <c r="L42" s="24"/>
      <c r="M42" s="34"/>
    </row>
    <row r="43" spans="1:13" ht="12.75">
      <c r="A43" s="1" t="s">
        <v>85</v>
      </c>
      <c r="B43" s="1"/>
      <c r="C43" s="33">
        <v>0</v>
      </c>
      <c r="D43" s="33"/>
      <c r="E43" s="33">
        <v>0</v>
      </c>
      <c r="F43" s="33"/>
      <c r="G43" s="33">
        <v>0</v>
      </c>
      <c r="H43" s="7"/>
      <c r="I43" s="24">
        <v>-136</v>
      </c>
      <c r="J43" s="24"/>
      <c r="K43" s="33">
        <v>0</v>
      </c>
      <c r="L43" s="24"/>
      <c r="M43" s="34">
        <f t="shared" si="0"/>
        <v>-136</v>
      </c>
    </row>
    <row r="44" spans="1:13" ht="12.75">
      <c r="A44" s="1"/>
      <c r="B44" s="1"/>
      <c r="C44" s="7"/>
      <c r="D44" s="7"/>
      <c r="E44" s="7"/>
      <c r="F44" s="7"/>
      <c r="G44" s="7"/>
      <c r="H44" s="7"/>
      <c r="I44" s="24"/>
      <c r="J44" s="24"/>
      <c r="K44" s="24"/>
      <c r="L44" s="24"/>
      <c r="M44" s="34"/>
    </row>
    <row r="45" spans="1:13" ht="12.75">
      <c r="A45" s="1" t="s">
        <v>86</v>
      </c>
      <c r="B45" s="1"/>
      <c r="C45" s="33">
        <v>0</v>
      </c>
      <c r="D45" s="33"/>
      <c r="E45" s="33">
        <v>0</v>
      </c>
      <c r="F45" s="7" t="s">
        <v>68</v>
      </c>
      <c r="G45" s="35">
        <v>0</v>
      </c>
      <c r="H45" s="9"/>
      <c r="I45" s="35">
        <v>0</v>
      </c>
      <c r="J45" s="35"/>
      <c r="K45" s="35">
        <v>9143</v>
      </c>
      <c r="L45" s="24"/>
      <c r="M45" s="34">
        <f t="shared" si="0"/>
        <v>9143</v>
      </c>
    </row>
    <row r="46" spans="1:13" ht="12.75">
      <c r="A46" s="1"/>
      <c r="B46" s="1"/>
      <c r="C46" s="33"/>
      <c r="D46" s="33"/>
      <c r="E46" s="33"/>
      <c r="F46" s="7"/>
      <c r="G46" s="35"/>
      <c r="H46" s="9"/>
      <c r="I46" s="35"/>
      <c r="J46" s="35"/>
      <c r="K46" s="35"/>
      <c r="L46" s="24"/>
      <c r="M46" s="34"/>
    </row>
    <row r="47" spans="1:13" ht="12.75">
      <c r="A47" s="1" t="s">
        <v>162</v>
      </c>
      <c r="B47" s="1"/>
      <c r="C47" s="33">
        <v>0</v>
      </c>
      <c r="D47" s="33"/>
      <c r="E47" s="33">
        <v>0</v>
      </c>
      <c r="F47" s="7"/>
      <c r="G47" s="35">
        <v>0</v>
      </c>
      <c r="H47" s="9"/>
      <c r="I47" s="35">
        <v>0</v>
      </c>
      <c r="J47" s="35"/>
      <c r="K47" s="35">
        <v>-2250</v>
      </c>
      <c r="L47" s="24"/>
      <c r="M47" s="34">
        <f t="shared" si="0"/>
        <v>-2250</v>
      </c>
    </row>
    <row r="48" spans="1:13" ht="12.75">
      <c r="A48" s="1"/>
      <c r="B48" s="1"/>
      <c r="C48" s="7"/>
      <c r="D48" s="7"/>
      <c r="E48" s="7"/>
      <c r="F48" s="7"/>
      <c r="G48" s="7"/>
      <c r="H48" s="7"/>
      <c r="I48" s="24"/>
      <c r="J48" s="24"/>
      <c r="K48" s="24"/>
      <c r="L48" s="24"/>
      <c r="M48" s="24"/>
    </row>
    <row r="49" spans="1:13" ht="13.5" thickBot="1">
      <c r="A49" s="1" t="s">
        <v>291</v>
      </c>
      <c r="B49" s="1"/>
      <c r="C49" s="15">
        <f>SUM(C29:C48)</f>
        <v>45000</v>
      </c>
      <c r="D49" s="15"/>
      <c r="E49" s="15">
        <f>SUM(E29:E48)</f>
        <v>4466</v>
      </c>
      <c r="F49" s="15"/>
      <c r="G49" s="15">
        <f>SUM(G29:G48)</f>
        <v>1075</v>
      </c>
      <c r="H49" s="15"/>
      <c r="I49" s="15">
        <f>SUM(I29:I48)</f>
        <v>-132</v>
      </c>
      <c r="J49" s="15"/>
      <c r="K49" s="15">
        <f>SUM(K29:K48)</f>
        <v>15485</v>
      </c>
      <c r="L49" s="15"/>
      <c r="M49" s="15">
        <f>SUM(M29:M48)</f>
        <v>65894</v>
      </c>
    </row>
    <row r="50" spans="1:13" ht="12.75">
      <c r="A50" s="1"/>
      <c r="B50" s="1"/>
      <c r="C50" s="1"/>
      <c r="D50" s="1"/>
      <c r="E50" s="1"/>
      <c r="F50" s="1"/>
      <c r="G50" s="1"/>
      <c r="H50" s="1"/>
      <c r="I50" s="7"/>
      <c r="J50" s="7"/>
      <c r="K50" s="7"/>
      <c r="L50" s="7"/>
      <c r="M50" s="7"/>
    </row>
    <row r="51" spans="1:13" ht="12.75">
      <c r="A51" s="1"/>
      <c r="B51" s="1"/>
      <c r="C51" s="1"/>
      <c r="D51" s="1"/>
      <c r="E51" s="1"/>
      <c r="F51" s="1"/>
      <c r="G51" s="1"/>
      <c r="H51" s="1"/>
      <c r="I51" s="7"/>
      <c r="J51" s="7"/>
      <c r="K51" s="7"/>
      <c r="L51" s="7"/>
      <c r="M51" s="7"/>
    </row>
    <row r="52" spans="1:13" ht="12.75">
      <c r="A52" s="3" t="s">
        <v>31</v>
      </c>
      <c r="B52" s="1"/>
      <c r="C52" s="1"/>
      <c r="D52" s="1"/>
      <c r="E52" s="1"/>
      <c r="F52" s="1"/>
      <c r="G52" s="1"/>
      <c r="H52" s="1"/>
      <c r="I52" s="7"/>
      <c r="J52" s="7"/>
      <c r="K52" s="7"/>
      <c r="L52" s="7"/>
      <c r="M52" s="7"/>
    </row>
    <row r="53" spans="1:13" ht="12.75">
      <c r="A53" s="108" t="s">
        <v>87</v>
      </c>
      <c r="B53" s="108"/>
      <c r="C53" s="108"/>
      <c r="D53" s="108"/>
      <c r="E53" s="108"/>
      <c r="F53" s="108"/>
      <c r="G53" s="108"/>
      <c r="H53" s="108"/>
      <c r="I53" s="108"/>
      <c r="J53" s="108"/>
      <c r="K53" s="108"/>
      <c r="L53" s="108"/>
      <c r="M53" s="108"/>
    </row>
    <row r="54" spans="1:13" ht="12.75">
      <c r="A54" s="108"/>
      <c r="B54" s="108"/>
      <c r="C54" s="108"/>
      <c r="D54" s="108"/>
      <c r="E54" s="108"/>
      <c r="F54" s="108"/>
      <c r="G54" s="108"/>
      <c r="H54" s="108"/>
      <c r="I54" s="108"/>
      <c r="J54" s="108"/>
      <c r="K54" s="108"/>
      <c r="L54" s="108"/>
      <c r="M54" s="108"/>
    </row>
    <row r="55" spans="1:13" ht="12.75">
      <c r="A55" s="108"/>
      <c r="B55" s="108"/>
      <c r="C55" s="108"/>
      <c r="D55" s="108"/>
      <c r="E55" s="108"/>
      <c r="F55" s="108"/>
      <c r="G55" s="108"/>
      <c r="H55" s="108"/>
      <c r="I55" s="108"/>
      <c r="J55" s="108"/>
      <c r="K55" s="108"/>
      <c r="L55" s="108"/>
      <c r="M55" s="108"/>
    </row>
    <row r="56" spans="1:13" ht="12.75">
      <c r="A56" s="20"/>
      <c r="B56" s="20"/>
      <c r="C56" s="20"/>
      <c r="D56" s="20"/>
      <c r="E56" s="20"/>
      <c r="F56" s="20"/>
      <c r="G56" s="20"/>
      <c r="H56" s="20"/>
      <c r="I56" s="20"/>
      <c r="J56" s="20"/>
      <c r="K56" s="20"/>
      <c r="L56" s="20"/>
      <c r="M56" s="20"/>
    </row>
  </sheetData>
  <mergeCells count="2">
    <mergeCell ref="C11:I11"/>
    <mergeCell ref="A53:M55"/>
  </mergeCells>
  <printOptions/>
  <pageMargins left="0.75" right="0.75" top="1" bottom="1" header="0.5" footer="0.5"/>
  <pageSetup fitToHeight="1" fitToWidth="1" horizontalDpi="600" verticalDpi="600" orientation="portrait" scale="94" r:id="rId2"/>
  <drawing r:id="rId1"/>
</worksheet>
</file>

<file path=xl/worksheets/sheet4.xml><?xml version="1.0" encoding="utf-8"?>
<worksheet xmlns="http://schemas.openxmlformats.org/spreadsheetml/2006/main" xmlns:r="http://schemas.openxmlformats.org/officeDocument/2006/relationships">
  <dimension ref="A1:H75"/>
  <sheetViews>
    <sheetView workbookViewId="0" topLeftCell="A16">
      <selection activeCell="C39" sqref="C39"/>
    </sheetView>
  </sheetViews>
  <sheetFormatPr defaultColWidth="9.140625" defaultRowHeight="12.75"/>
  <cols>
    <col min="1" max="1" width="0.9921875" style="0" customWidth="1"/>
    <col min="2" max="2" width="36.57421875" style="0" customWidth="1"/>
    <col min="3" max="3" width="8.140625" style="0" customWidth="1"/>
    <col min="4" max="4" width="13.00390625" style="0" customWidth="1"/>
    <col min="5" max="5" width="12.8515625" style="0" customWidth="1"/>
    <col min="6" max="6" width="2.7109375" style="0" customWidth="1"/>
    <col min="7" max="8" width="12.8515625" style="0" customWidth="1"/>
  </cols>
  <sheetData>
    <row r="1" spans="1:8" ht="12.75">
      <c r="A1" s="1"/>
      <c r="B1" s="1"/>
      <c r="C1" s="1"/>
      <c r="D1" s="1"/>
      <c r="E1" s="1"/>
      <c r="F1" s="1"/>
      <c r="G1" s="1"/>
      <c r="H1" s="1"/>
    </row>
    <row r="2" spans="1:8" ht="12.75">
      <c r="A2" s="1"/>
      <c r="B2" s="1"/>
      <c r="C2" s="1"/>
      <c r="D2" s="1"/>
      <c r="E2" s="1"/>
      <c r="F2" s="1"/>
      <c r="G2" s="1"/>
      <c r="H2" s="1"/>
    </row>
    <row r="3" spans="1:8" ht="12.75">
      <c r="A3" s="1"/>
      <c r="B3" s="1"/>
      <c r="C3" s="1"/>
      <c r="D3" s="1"/>
      <c r="E3" s="1"/>
      <c r="F3" s="1"/>
      <c r="G3" s="1"/>
      <c r="H3" s="1"/>
    </row>
    <row r="4" spans="1:8" ht="12.75">
      <c r="A4" s="1"/>
      <c r="B4" s="1"/>
      <c r="C4" s="1"/>
      <c r="D4" s="1"/>
      <c r="E4" s="1"/>
      <c r="F4" s="1"/>
      <c r="G4" s="1"/>
      <c r="H4" s="1"/>
    </row>
    <row r="5" spans="1:8" ht="15.75">
      <c r="A5" s="2" t="str">
        <f>'[1]IS'!A5</f>
        <v>JADI IMAGING HOLDINGS BERHAD (526319 - P)</v>
      </c>
      <c r="B5" s="2"/>
      <c r="C5" s="3"/>
      <c r="D5" s="3"/>
      <c r="E5" s="3"/>
      <c r="F5" s="1"/>
      <c r="G5" s="1"/>
      <c r="H5" s="1"/>
    </row>
    <row r="6" spans="1:8" ht="12.75">
      <c r="A6" s="1"/>
      <c r="B6" s="1"/>
      <c r="C6" s="1"/>
      <c r="D6" s="1"/>
      <c r="E6" s="1"/>
      <c r="F6" s="1"/>
      <c r="G6" s="1"/>
      <c r="H6" s="1"/>
    </row>
    <row r="7" spans="1:8" ht="12.75">
      <c r="A7" s="3" t="s">
        <v>88</v>
      </c>
      <c r="B7" s="1"/>
      <c r="C7" s="3"/>
      <c r="D7" s="3"/>
      <c r="E7" s="3"/>
      <c r="F7" s="1"/>
      <c r="G7" s="1"/>
      <c r="H7" s="1"/>
    </row>
    <row r="8" spans="1:8" ht="12.75">
      <c r="A8" s="3" t="str">
        <f>+note!A8</f>
        <v>For The Third Quarter Ended 30 September 2006</v>
      </c>
      <c r="B8" s="1"/>
      <c r="C8" s="3"/>
      <c r="D8" s="3"/>
      <c r="E8" s="3"/>
      <c r="F8" s="1"/>
      <c r="G8" s="1"/>
      <c r="H8" s="1"/>
    </row>
    <row r="9" spans="1:8" ht="12.75">
      <c r="A9" s="1" t="s">
        <v>2</v>
      </c>
      <c r="B9" s="1"/>
      <c r="C9" s="3"/>
      <c r="D9" s="3"/>
      <c r="E9" s="3"/>
      <c r="F9" s="1"/>
      <c r="G9" s="1"/>
      <c r="H9" s="1"/>
    </row>
    <row r="10" spans="1:8" ht="12.75">
      <c r="A10" s="1"/>
      <c r="B10" s="1"/>
      <c r="C10" s="3"/>
      <c r="D10" s="107" t="s">
        <v>3</v>
      </c>
      <c r="E10" s="107"/>
      <c r="F10" s="1"/>
      <c r="G10" s="107" t="s">
        <v>4</v>
      </c>
      <c r="H10" s="107"/>
    </row>
    <row r="11" spans="1:8" ht="12.75">
      <c r="A11" s="1"/>
      <c r="B11" s="1"/>
      <c r="C11" s="3"/>
      <c r="D11" s="4"/>
      <c r="E11" s="5" t="s">
        <v>5</v>
      </c>
      <c r="F11" s="4"/>
      <c r="G11" s="4"/>
      <c r="H11" s="5" t="s">
        <v>5</v>
      </c>
    </row>
    <row r="12" spans="1:8" ht="12.75">
      <c r="A12" s="1"/>
      <c r="B12" s="1"/>
      <c r="C12" s="3"/>
      <c r="D12" s="5" t="s">
        <v>6</v>
      </c>
      <c r="E12" s="5" t="s">
        <v>7</v>
      </c>
      <c r="F12" s="4"/>
      <c r="G12" s="5" t="s">
        <v>6</v>
      </c>
      <c r="H12" s="5" t="s">
        <v>7</v>
      </c>
    </row>
    <row r="13" spans="1:8" ht="12.75">
      <c r="A13" s="3"/>
      <c r="B13" s="1"/>
      <c r="C13" s="3"/>
      <c r="D13" s="5" t="s">
        <v>7</v>
      </c>
      <c r="E13" s="5" t="s">
        <v>8</v>
      </c>
      <c r="F13" s="4"/>
      <c r="G13" s="5" t="s">
        <v>7</v>
      </c>
      <c r="H13" s="5" t="s">
        <v>8</v>
      </c>
    </row>
    <row r="14" spans="1:8" ht="12.75">
      <c r="A14" s="3"/>
      <c r="B14" s="1"/>
      <c r="C14" s="3"/>
      <c r="D14" s="5" t="s">
        <v>9</v>
      </c>
      <c r="E14" s="5" t="s">
        <v>9</v>
      </c>
      <c r="F14" s="4"/>
      <c r="G14" s="5" t="s">
        <v>10</v>
      </c>
      <c r="H14" s="5" t="s">
        <v>11</v>
      </c>
    </row>
    <row r="15" spans="1:8" ht="12.75">
      <c r="A15" s="3"/>
      <c r="B15" s="1"/>
      <c r="C15" s="3"/>
      <c r="D15" s="5"/>
      <c r="E15" s="5"/>
      <c r="F15" s="4"/>
      <c r="G15" s="5"/>
      <c r="H15" s="5"/>
    </row>
    <row r="16" spans="1:8" ht="12.75">
      <c r="A16" s="1"/>
      <c r="B16" s="1"/>
      <c r="C16" s="1"/>
      <c r="D16" s="6" t="s">
        <v>288</v>
      </c>
      <c r="E16" s="6" t="s">
        <v>289</v>
      </c>
      <c r="F16" s="4"/>
      <c r="G16" s="6" t="s">
        <v>292</v>
      </c>
      <c r="H16" s="6" t="s">
        <v>289</v>
      </c>
    </row>
    <row r="17" spans="1:8" ht="12.75">
      <c r="A17" s="1"/>
      <c r="B17" s="1"/>
      <c r="C17" s="77" t="s">
        <v>12</v>
      </c>
      <c r="D17" s="6" t="s">
        <v>13</v>
      </c>
      <c r="E17" s="6" t="s">
        <v>13</v>
      </c>
      <c r="F17" s="1"/>
      <c r="G17" s="6" t="s">
        <v>13</v>
      </c>
      <c r="H17" s="6" t="s">
        <v>13</v>
      </c>
    </row>
    <row r="18" spans="1:8" ht="8.25" customHeight="1">
      <c r="A18" s="1"/>
      <c r="B18" s="1"/>
      <c r="C18" s="3"/>
      <c r="D18" s="3"/>
      <c r="E18" s="3"/>
      <c r="F18" s="1"/>
      <c r="G18" s="6"/>
      <c r="H18" s="6"/>
    </row>
    <row r="19" spans="1:8" ht="12.75">
      <c r="A19" s="36" t="s">
        <v>89</v>
      </c>
      <c r="B19" s="37"/>
      <c r="C19" s="37"/>
      <c r="D19" s="24"/>
      <c r="E19" s="37"/>
      <c r="F19" s="37"/>
      <c r="G19" s="24"/>
      <c r="H19" s="25"/>
    </row>
    <row r="20" spans="1:8" ht="12.75">
      <c r="A20" s="37" t="s">
        <v>23</v>
      </c>
      <c r="B20" s="37"/>
      <c r="C20" s="37"/>
      <c r="D20" s="24">
        <f>G20-6818</f>
        <v>3540</v>
      </c>
      <c r="E20" s="25" t="s">
        <v>15</v>
      </c>
      <c r="F20" s="37"/>
      <c r="G20" s="24">
        <f>PL!G37</f>
        <v>10358</v>
      </c>
      <c r="H20" s="25" t="s">
        <v>15</v>
      </c>
    </row>
    <row r="21" spans="1:8" ht="12.75">
      <c r="A21" s="37" t="s">
        <v>90</v>
      </c>
      <c r="B21" s="37"/>
      <c r="C21" s="37"/>
      <c r="D21" s="24"/>
      <c r="E21" s="12"/>
      <c r="F21" s="37"/>
      <c r="G21" s="12"/>
      <c r="H21" s="12"/>
    </row>
    <row r="22" spans="1:8" ht="12.75">
      <c r="A22" s="37"/>
      <c r="B22" s="37" t="s">
        <v>91</v>
      </c>
      <c r="C22" s="37"/>
      <c r="D22" s="24">
        <f>G22-1476</f>
        <v>920</v>
      </c>
      <c r="E22" s="25" t="s">
        <v>15</v>
      </c>
      <c r="F22" s="37"/>
      <c r="G22" s="12">
        <v>2396</v>
      </c>
      <c r="H22" s="25" t="s">
        <v>15</v>
      </c>
    </row>
    <row r="23" spans="1:8" ht="12.75">
      <c r="A23" s="37"/>
      <c r="B23" s="37" t="s">
        <v>92</v>
      </c>
      <c r="C23" s="37"/>
      <c r="D23" s="24">
        <f>G23-281</f>
        <v>110</v>
      </c>
      <c r="E23" s="25" t="s">
        <v>15</v>
      </c>
      <c r="F23" s="37"/>
      <c r="G23" s="12">
        <v>391</v>
      </c>
      <c r="H23" s="25" t="s">
        <v>15</v>
      </c>
    </row>
    <row r="24" spans="1:8" ht="12.75">
      <c r="A24" s="36"/>
      <c r="B24" s="1" t="s">
        <v>93</v>
      </c>
      <c r="C24" s="37"/>
      <c r="D24" s="14">
        <f>G24--199</f>
        <v>-158</v>
      </c>
      <c r="E24" s="38" t="s">
        <v>15</v>
      </c>
      <c r="F24" s="37"/>
      <c r="G24" s="11">
        <v>-357</v>
      </c>
      <c r="H24" s="38" t="s">
        <v>15</v>
      </c>
    </row>
    <row r="25" spans="1:8" ht="12.75">
      <c r="A25" s="37" t="s">
        <v>94</v>
      </c>
      <c r="B25" s="37"/>
      <c r="C25" s="37"/>
      <c r="D25" s="12">
        <f>SUM(D20:D24)</f>
        <v>4412</v>
      </c>
      <c r="E25" s="25" t="s">
        <v>15</v>
      </c>
      <c r="F25" s="37"/>
      <c r="G25" s="12">
        <f>SUM(G20:G24)</f>
        <v>12788</v>
      </c>
      <c r="H25" s="25" t="s">
        <v>15</v>
      </c>
    </row>
    <row r="26" spans="1:8" ht="12.75">
      <c r="A26" s="37"/>
      <c r="B26" s="37" t="s">
        <v>42</v>
      </c>
      <c r="C26" s="37"/>
      <c r="D26" s="24">
        <f>G26-258</f>
        <v>-4154</v>
      </c>
      <c r="E26" s="25" t="s">
        <v>15</v>
      </c>
      <c r="F26" s="37"/>
      <c r="G26" s="12">
        <v>-3896</v>
      </c>
      <c r="H26" s="25" t="s">
        <v>15</v>
      </c>
    </row>
    <row r="27" spans="1:8" ht="12.75">
      <c r="A27" s="37"/>
      <c r="B27" s="37" t="s">
        <v>95</v>
      </c>
      <c r="C27" s="37"/>
      <c r="D27" s="24">
        <f>G27--3427</f>
        <v>-11020</v>
      </c>
      <c r="E27" s="25" t="s">
        <v>15</v>
      </c>
      <c r="F27" s="37"/>
      <c r="G27" s="12">
        <f>-3365-11070-12</f>
        <v>-14447</v>
      </c>
      <c r="H27" s="25" t="s">
        <v>15</v>
      </c>
    </row>
    <row r="28" spans="1:8" ht="12.75">
      <c r="A28" s="37"/>
      <c r="B28" s="37" t="s">
        <v>96</v>
      </c>
      <c r="C28" s="37"/>
      <c r="D28" s="14">
        <f>G28-2242</f>
        <v>2057</v>
      </c>
      <c r="E28" s="38" t="s">
        <v>15</v>
      </c>
      <c r="F28" s="40"/>
      <c r="G28" s="41">
        <f>-353+4183+469</f>
        <v>4299</v>
      </c>
      <c r="H28" s="38" t="s">
        <v>15</v>
      </c>
    </row>
    <row r="29" spans="1:8" ht="12.75">
      <c r="A29" s="37" t="s">
        <v>263</v>
      </c>
      <c r="B29" s="37"/>
      <c r="C29" s="37"/>
      <c r="D29" s="12">
        <f>SUM(D25:D28)</f>
        <v>-8705</v>
      </c>
      <c r="E29" s="25" t="s">
        <v>15</v>
      </c>
      <c r="F29" s="37"/>
      <c r="G29" s="12">
        <f>SUM(G25:G28)</f>
        <v>-1256</v>
      </c>
      <c r="H29" s="25" t="s">
        <v>15</v>
      </c>
    </row>
    <row r="30" spans="1:8" ht="12.75">
      <c r="A30" s="1"/>
      <c r="B30" s="37" t="s">
        <v>97</v>
      </c>
      <c r="C30" s="37"/>
      <c r="D30" s="24">
        <f>G30--281</f>
        <v>-110</v>
      </c>
      <c r="E30" s="25" t="s">
        <v>15</v>
      </c>
      <c r="F30" s="37"/>
      <c r="G30" s="12">
        <f>-G23</f>
        <v>-391</v>
      </c>
      <c r="H30" s="25" t="s">
        <v>15</v>
      </c>
    </row>
    <row r="31" spans="1:8" ht="12.75">
      <c r="A31" s="1"/>
      <c r="B31" s="37" t="s">
        <v>98</v>
      </c>
      <c r="C31" s="37"/>
      <c r="D31" s="24">
        <f>G31--475</f>
        <v>-191</v>
      </c>
      <c r="E31" s="25" t="s">
        <v>15</v>
      </c>
      <c r="F31" s="37"/>
      <c r="G31" s="12">
        <v>-666</v>
      </c>
      <c r="H31" s="25" t="s">
        <v>15</v>
      </c>
    </row>
    <row r="32" spans="1:8" ht="12.75">
      <c r="A32" s="37" t="s">
        <v>264</v>
      </c>
      <c r="B32" s="37"/>
      <c r="C32" s="37"/>
      <c r="D32" s="42">
        <f>SUM(D29:D31)</f>
        <v>-9006</v>
      </c>
      <c r="E32" s="43" t="s">
        <v>15</v>
      </c>
      <c r="F32" s="37"/>
      <c r="G32" s="42">
        <f>SUM(G29:G31)</f>
        <v>-2313</v>
      </c>
      <c r="H32" s="43" t="s">
        <v>15</v>
      </c>
    </row>
    <row r="33" spans="1:8" ht="7.5" customHeight="1">
      <c r="A33" s="36"/>
      <c r="B33" s="37"/>
      <c r="C33" s="37"/>
      <c r="D33" s="24"/>
      <c r="E33" s="12"/>
      <c r="F33" s="37"/>
      <c r="G33" s="12"/>
      <c r="H33" s="12"/>
    </row>
    <row r="34" spans="1:8" ht="12.75">
      <c r="A34" s="36" t="s">
        <v>99</v>
      </c>
      <c r="B34" s="37"/>
      <c r="C34" s="37"/>
      <c r="D34" s="24"/>
      <c r="E34" s="12"/>
      <c r="F34" s="37"/>
      <c r="G34" s="12"/>
      <c r="H34" s="12"/>
    </row>
    <row r="35" spans="1:8" ht="12.75">
      <c r="A35" s="1"/>
      <c r="B35" s="37" t="s">
        <v>100</v>
      </c>
      <c r="C35" s="37"/>
      <c r="D35" s="24">
        <f>G35-199</f>
        <v>158</v>
      </c>
      <c r="E35" s="25" t="s">
        <v>15</v>
      </c>
      <c r="F35" s="37"/>
      <c r="G35" s="12">
        <f>-G24</f>
        <v>357</v>
      </c>
      <c r="H35" s="25" t="s">
        <v>15</v>
      </c>
    </row>
    <row r="36" spans="1:8" ht="12.75">
      <c r="A36" s="1"/>
      <c r="B36" s="37" t="s">
        <v>101</v>
      </c>
      <c r="C36" s="37"/>
      <c r="D36" s="24">
        <f>G36--9544</f>
        <v>-381</v>
      </c>
      <c r="E36" s="25" t="s">
        <v>15</v>
      </c>
      <c r="F36" s="37"/>
      <c r="G36" s="44">
        <v>-9925</v>
      </c>
      <c r="H36" s="25" t="s">
        <v>15</v>
      </c>
    </row>
    <row r="37" spans="1:8" ht="12.75">
      <c r="A37" s="1"/>
      <c r="B37" s="37" t="s">
        <v>295</v>
      </c>
      <c r="C37" s="37"/>
      <c r="D37" s="24">
        <f>G37-0</f>
        <v>-5022</v>
      </c>
      <c r="E37" s="25" t="s">
        <v>15</v>
      </c>
      <c r="F37" s="37"/>
      <c r="G37" s="44">
        <v>-5022</v>
      </c>
      <c r="H37" s="25" t="s">
        <v>15</v>
      </c>
    </row>
    <row r="38" spans="1:8" ht="12.75">
      <c r="A38" s="37" t="s">
        <v>102</v>
      </c>
      <c r="B38" s="37"/>
      <c r="C38" s="37"/>
      <c r="D38" s="42">
        <f>SUM(D35:D37)</f>
        <v>-5245</v>
      </c>
      <c r="E38" s="43" t="s">
        <v>15</v>
      </c>
      <c r="F38" s="37"/>
      <c r="G38" s="42">
        <f>SUM(G35:G37)</f>
        <v>-14590</v>
      </c>
      <c r="H38" s="43" t="s">
        <v>15</v>
      </c>
    </row>
    <row r="39" spans="1:8" ht="9" customHeight="1">
      <c r="A39" s="37"/>
      <c r="B39" s="37"/>
      <c r="C39" s="37"/>
      <c r="D39" s="24"/>
      <c r="E39" s="12"/>
      <c r="F39" s="37"/>
      <c r="G39" s="12"/>
      <c r="H39" s="12"/>
    </row>
    <row r="40" spans="1:8" ht="12.75">
      <c r="A40" s="36" t="s">
        <v>103</v>
      </c>
      <c r="B40" s="37"/>
      <c r="C40" s="37"/>
      <c r="D40" s="24"/>
      <c r="E40" s="12"/>
      <c r="F40" s="37"/>
      <c r="G40" s="12"/>
      <c r="H40" s="12"/>
    </row>
    <row r="41" spans="1:8" ht="12.75">
      <c r="A41" s="36"/>
      <c r="B41" s="37" t="s">
        <v>104</v>
      </c>
      <c r="C41" s="37"/>
      <c r="D41" s="24">
        <f>G41--400</f>
        <v>0</v>
      </c>
      <c r="E41" s="25" t="s">
        <v>15</v>
      </c>
      <c r="F41" s="37"/>
      <c r="G41" s="12">
        <v>-400</v>
      </c>
      <c r="H41" s="25" t="s">
        <v>15</v>
      </c>
    </row>
    <row r="42" spans="1:8" ht="12.75">
      <c r="A42" s="36"/>
      <c r="B42" s="37" t="s">
        <v>105</v>
      </c>
      <c r="C42" s="37"/>
      <c r="D42" s="24">
        <f>G42--491</f>
        <v>-254</v>
      </c>
      <c r="E42" s="25" t="s">
        <v>15</v>
      </c>
      <c r="F42" s="37"/>
      <c r="G42" s="12">
        <v>-745</v>
      </c>
      <c r="H42" s="25" t="s">
        <v>15</v>
      </c>
    </row>
    <row r="43" spans="1:8" ht="12.75">
      <c r="A43" s="36"/>
      <c r="B43" s="37" t="s">
        <v>106</v>
      </c>
      <c r="C43" s="37"/>
      <c r="D43" s="24">
        <f>G43--1928</f>
        <v>-980</v>
      </c>
      <c r="E43" s="25" t="s">
        <v>15</v>
      </c>
      <c r="F43" s="37"/>
      <c r="G43" s="12">
        <v>-2908</v>
      </c>
      <c r="H43" s="25" t="s">
        <v>15</v>
      </c>
    </row>
    <row r="44" spans="1:8" ht="12.75">
      <c r="A44" s="36"/>
      <c r="B44" s="37" t="s">
        <v>261</v>
      </c>
      <c r="C44" s="37"/>
      <c r="D44" s="24">
        <f>G44-21120</f>
        <v>0</v>
      </c>
      <c r="E44" s="25" t="s">
        <v>15</v>
      </c>
      <c r="F44" s="37"/>
      <c r="G44" s="12">
        <v>21120</v>
      </c>
      <c r="H44" s="25" t="s">
        <v>15</v>
      </c>
    </row>
    <row r="45" spans="1:8" ht="12.75">
      <c r="A45" s="36"/>
      <c r="B45" s="37" t="s">
        <v>262</v>
      </c>
      <c r="C45" s="37"/>
      <c r="D45" s="24">
        <f>G45--2054</f>
        <v>0</v>
      </c>
      <c r="E45" s="25" t="s">
        <v>15</v>
      </c>
      <c r="F45" s="37"/>
      <c r="G45" s="12">
        <v>-2054</v>
      </c>
      <c r="H45" s="25" t="s">
        <v>15</v>
      </c>
    </row>
    <row r="46" spans="1:8" ht="12.75">
      <c r="A46" s="1"/>
      <c r="B46" s="37" t="s">
        <v>260</v>
      </c>
      <c r="C46" s="37"/>
      <c r="D46" s="24">
        <f>G46-14272</f>
        <v>0</v>
      </c>
      <c r="E46" s="25" t="s">
        <v>15</v>
      </c>
      <c r="F46" s="37"/>
      <c r="G46" s="12">
        <v>14272</v>
      </c>
      <c r="H46" s="25" t="s">
        <v>15</v>
      </c>
    </row>
    <row r="47" spans="1:8" ht="12.75">
      <c r="A47" s="1"/>
      <c r="B47" s="37" t="s">
        <v>162</v>
      </c>
      <c r="C47" s="37"/>
      <c r="D47" s="24">
        <f>G47-0</f>
        <v>-2250</v>
      </c>
      <c r="E47" s="25" t="s">
        <v>15</v>
      </c>
      <c r="F47" s="37"/>
      <c r="G47" s="11">
        <v>-2250</v>
      </c>
      <c r="H47" s="25" t="s">
        <v>15</v>
      </c>
    </row>
    <row r="48" spans="1:8" ht="12.75">
      <c r="A48" s="37" t="s">
        <v>107</v>
      </c>
      <c r="B48" s="1"/>
      <c r="C48" s="37"/>
      <c r="D48" s="42">
        <f>SUM(D41:D47)</f>
        <v>-3484</v>
      </c>
      <c r="E48" s="45" t="s">
        <v>15</v>
      </c>
      <c r="F48" s="37"/>
      <c r="G48" s="42">
        <f>SUM(G41:G47)</f>
        <v>27035</v>
      </c>
      <c r="H48" s="45" t="s">
        <v>15</v>
      </c>
    </row>
    <row r="49" spans="1:8" ht="9" customHeight="1">
      <c r="A49" s="37"/>
      <c r="B49" s="37"/>
      <c r="C49" s="37"/>
      <c r="D49" s="24"/>
      <c r="E49" s="12"/>
      <c r="F49" s="37"/>
      <c r="G49" s="12"/>
      <c r="H49" s="12"/>
    </row>
    <row r="50" spans="1:8" ht="12.75">
      <c r="A50" s="36" t="s">
        <v>108</v>
      </c>
      <c r="B50" s="37"/>
      <c r="C50" s="37"/>
      <c r="D50" s="12">
        <f>D48+D38+D32</f>
        <v>-17735</v>
      </c>
      <c r="E50" s="25" t="s">
        <v>15</v>
      </c>
      <c r="F50" s="37"/>
      <c r="G50" s="12">
        <f>G48+G38+G32</f>
        <v>10132</v>
      </c>
      <c r="H50" s="25" t="s">
        <v>15</v>
      </c>
    </row>
    <row r="51" spans="1:8" ht="7.5" customHeight="1">
      <c r="A51" s="37"/>
      <c r="B51" s="37"/>
      <c r="C51" s="37"/>
      <c r="D51" s="24"/>
      <c r="E51" s="12"/>
      <c r="F51" s="37"/>
      <c r="G51" s="12"/>
      <c r="H51" s="12"/>
    </row>
    <row r="52" spans="1:8" ht="12.75">
      <c r="A52" s="36" t="s">
        <v>109</v>
      </c>
      <c r="B52" s="37"/>
      <c r="C52" s="37"/>
      <c r="D52" s="24">
        <f>G52-23</f>
        <v>-159</v>
      </c>
      <c r="E52" s="25" t="s">
        <v>15</v>
      </c>
      <c r="F52" s="37"/>
      <c r="G52" s="12">
        <v>-136</v>
      </c>
      <c r="H52" s="25" t="s">
        <v>15</v>
      </c>
    </row>
    <row r="53" spans="1:8" ht="7.5" customHeight="1">
      <c r="A53" s="37" t="s">
        <v>68</v>
      </c>
      <c r="B53" s="37"/>
      <c r="C53" s="37"/>
      <c r="D53" s="24"/>
      <c r="E53" s="12"/>
      <c r="F53" s="37"/>
      <c r="G53" s="12"/>
      <c r="H53" s="12"/>
    </row>
    <row r="54" spans="1:8" ht="12.75">
      <c r="A54" s="36" t="s">
        <v>110</v>
      </c>
      <c r="B54" s="37"/>
      <c r="C54" s="37"/>
      <c r="D54" s="24"/>
      <c r="E54" s="12"/>
      <c r="F54" s="37"/>
      <c r="G54" s="12"/>
      <c r="H54" s="12"/>
    </row>
    <row r="55" spans="1:8" ht="12.75">
      <c r="A55" s="1"/>
      <c r="B55" s="36" t="s">
        <v>111</v>
      </c>
      <c r="C55" s="37"/>
      <c r="D55" s="24">
        <v>30588</v>
      </c>
      <c r="E55" s="25" t="s">
        <v>15</v>
      </c>
      <c r="F55" s="37"/>
      <c r="G55" s="44">
        <v>2698</v>
      </c>
      <c r="H55" s="25" t="s">
        <v>15</v>
      </c>
    </row>
    <row r="56" spans="1:8" ht="7.5" customHeight="1">
      <c r="A56" s="37"/>
      <c r="B56" s="37"/>
      <c r="C56" s="37"/>
      <c r="D56" s="14"/>
      <c r="E56" s="11"/>
      <c r="F56" s="37"/>
      <c r="G56" s="11"/>
      <c r="H56" s="11"/>
    </row>
    <row r="57" spans="1:8" ht="12.75">
      <c r="A57" s="36" t="s">
        <v>112</v>
      </c>
      <c r="B57" s="37"/>
      <c r="C57" s="37"/>
      <c r="D57" s="24"/>
      <c r="E57" s="12"/>
      <c r="F57" s="37"/>
      <c r="G57" s="12"/>
      <c r="H57" s="12"/>
    </row>
    <row r="58" spans="1:8" ht="13.5" thickBot="1">
      <c r="A58" s="1"/>
      <c r="B58" s="36" t="s">
        <v>111</v>
      </c>
      <c r="C58" s="92" t="s">
        <v>113</v>
      </c>
      <c r="D58" s="46">
        <f>SUM(D50:D56)</f>
        <v>12694</v>
      </c>
      <c r="E58" s="47" t="s">
        <v>15</v>
      </c>
      <c r="F58" s="37"/>
      <c r="G58" s="46">
        <f>SUM(G50:G56)</f>
        <v>12694</v>
      </c>
      <c r="H58" s="47" t="s">
        <v>15</v>
      </c>
    </row>
    <row r="59" spans="1:8" ht="12.75">
      <c r="A59" s="1"/>
      <c r="B59" s="36"/>
      <c r="C59" s="92"/>
      <c r="D59" s="12"/>
      <c r="E59" s="44"/>
      <c r="F59" s="37"/>
      <c r="G59" s="12"/>
      <c r="H59" s="44"/>
    </row>
    <row r="60" spans="1:8" ht="12.75">
      <c r="A60" s="1"/>
      <c r="B60" s="1"/>
      <c r="C60" s="37"/>
      <c r="D60" s="37"/>
      <c r="E60" s="37"/>
      <c r="F60" s="37"/>
      <c r="G60" s="24"/>
      <c r="H60" s="25"/>
    </row>
    <row r="61" spans="1:8" ht="12.75">
      <c r="A61" s="1"/>
      <c r="B61" s="1"/>
      <c r="C61" s="37"/>
      <c r="D61" s="37"/>
      <c r="E61" s="37"/>
      <c r="F61" s="37"/>
      <c r="G61" s="24"/>
      <c r="H61" s="25"/>
    </row>
    <row r="62" spans="1:8" ht="12.75">
      <c r="A62" s="1"/>
      <c r="B62" s="1"/>
      <c r="C62" s="37"/>
      <c r="D62" s="37"/>
      <c r="E62" s="37"/>
      <c r="F62" s="37"/>
      <c r="G62" s="24"/>
      <c r="H62" s="25"/>
    </row>
    <row r="63" spans="1:8" ht="12.75">
      <c r="A63" s="1"/>
      <c r="B63" s="1"/>
      <c r="C63" s="37"/>
      <c r="D63" s="37"/>
      <c r="E63" s="37"/>
      <c r="F63" s="37"/>
      <c r="G63" s="24"/>
      <c r="H63" s="25"/>
    </row>
    <row r="64" spans="1:8" ht="15.75">
      <c r="A64" s="2" t="str">
        <f>A5</f>
        <v>JADI IMAGING HOLDINGS BERHAD (526319 - P)</v>
      </c>
      <c r="B64" s="2"/>
      <c r="C64" s="37"/>
      <c r="D64" s="37"/>
      <c r="E64" s="37"/>
      <c r="F64" s="37"/>
      <c r="G64" s="24"/>
      <c r="H64" s="25"/>
    </row>
    <row r="65" spans="1:8" ht="12.75">
      <c r="A65" s="37"/>
      <c r="B65" s="37"/>
      <c r="C65" s="37"/>
      <c r="D65" s="37"/>
      <c r="E65" s="37"/>
      <c r="F65" s="37"/>
      <c r="G65" s="24"/>
      <c r="H65" s="25"/>
    </row>
    <row r="66" spans="1:8" ht="12.75">
      <c r="A66" s="37"/>
      <c r="B66" s="37"/>
      <c r="C66" s="37"/>
      <c r="D66" s="37"/>
      <c r="E66" s="37"/>
      <c r="F66" s="37"/>
      <c r="G66" s="24"/>
      <c r="H66" s="25"/>
    </row>
    <row r="67" spans="1:8" ht="12.75">
      <c r="A67" s="3" t="s">
        <v>31</v>
      </c>
      <c r="B67" s="1"/>
      <c r="C67" s="1"/>
      <c r="D67" s="1"/>
      <c r="E67" s="1"/>
      <c r="F67" s="1"/>
      <c r="G67" s="7"/>
      <c r="H67" s="7"/>
    </row>
    <row r="68" spans="1:8" ht="12.75">
      <c r="A68" s="108" t="s">
        <v>286</v>
      </c>
      <c r="B68" s="108"/>
      <c r="C68" s="108"/>
      <c r="D68" s="108"/>
      <c r="E68" s="108"/>
      <c r="F68" s="108"/>
      <c r="G68" s="108"/>
      <c r="H68" s="108"/>
    </row>
    <row r="69" spans="1:8" ht="12.75">
      <c r="A69" s="108"/>
      <c r="B69" s="108"/>
      <c r="C69" s="108"/>
      <c r="D69" s="108"/>
      <c r="E69" s="108"/>
      <c r="F69" s="108"/>
      <c r="G69" s="108"/>
      <c r="H69" s="108"/>
    </row>
    <row r="70" spans="1:8" ht="12.75">
      <c r="A70" s="1"/>
      <c r="B70" s="1"/>
      <c r="C70" s="1"/>
      <c r="D70" s="1"/>
      <c r="E70" s="1"/>
      <c r="F70" s="1"/>
      <c r="G70" s="1"/>
      <c r="H70" s="1"/>
    </row>
    <row r="71" spans="1:8" ht="12.75">
      <c r="A71" s="20" t="s">
        <v>114</v>
      </c>
      <c r="B71" s="109" t="s">
        <v>299</v>
      </c>
      <c r="C71" s="109"/>
      <c r="D71" s="109"/>
      <c r="E71" s="109"/>
      <c r="F71" s="109"/>
      <c r="G71" s="109"/>
      <c r="H71" s="109"/>
    </row>
    <row r="72" spans="1:8" ht="12.75">
      <c r="A72" s="1"/>
      <c r="B72" s="109"/>
      <c r="C72" s="109"/>
      <c r="D72" s="109"/>
      <c r="E72" s="109"/>
      <c r="F72" s="109"/>
      <c r="G72" s="109"/>
      <c r="H72" s="109"/>
    </row>
    <row r="73" spans="1:8" ht="12.75">
      <c r="A73" s="1"/>
      <c r="B73" s="109"/>
      <c r="C73" s="109"/>
      <c r="D73" s="109"/>
      <c r="E73" s="109"/>
      <c r="F73" s="109"/>
      <c r="G73" s="109"/>
      <c r="H73" s="109"/>
    </row>
    <row r="74" spans="1:8" ht="12.75">
      <c r="A74" s="1"/>
      <c r="B74" s="109"/>
      <c r="C74" s="109"/>
      <c r="D74" s="109"/>
      <c r="E74" s="109"/>
      <c r="F74" s="109"/>
      <c r="G74" s="109"/>
      <c r="H74" s="109"/>
    </row>
    <row r="75" spans="1:8" ht="12.75">
      <c r="A75" s="1"/>
      <c r="B75" s="1"/>
      <c r="C75" s="1"/>
      <c r="D75" s="1"/>
      <c r="E75" s="1"/>
      <c r="F75" s="1"/>
      <c r="G75" s="1"/>
      <c r="H75" s="1"/>
    </row>
  </sheetData>
  <mergeCells count="4">
    <mergeCell ref="A68:H69"/>
    <mergeCell ref="D10:E10"/>
    <mergeCell ref="G10:H10"/>
    <mergeCell ref="B71:H74"/>
  </mergeCells>
  <printOptions/>
  <pageMargins left="0.75" right="0.75" top="1" bottom="0.72" header="0.5" footer="0.5"/>
  <pageSetup horizontalDpi="600" verticalDpi="600" orientation="portrait" scale="91" r:id="rId2"/>
  <rowBreaks count="1" manualBreakCount="1">
    <brk id="59" max="255" man="1"/>
  </rowBreaks>
  <drawing r:id="rId1"/>
</worksheet>
</file>

<file path=xl/worksheets/sheet5.xml><?xml version="1.0" encoding="utf-8"?>
<worksheet xmlns="http://schemas.openxmlformats.org/spreadsheetml/2006/main" xmlns:r="http://schemas.openxmlformats.org/officeDocument/2006/relationships">
  <dimension ref="A1:S347"/>
  <sheetViews>
    <sheetView tabSelected="1" workbookViewId="0" topLeftCell="A73">
      <selection activeCell="B99" sqref="B99:I100"/>
    </sheetView>
  </sheetViews>
  <sheetFormatPr defaultColWidth="9.140625" defaultRowHeight="12.75"/>
  <cols>
    <col min="1" max="1" width="3.8515625" style="0" customWidth="1"/>
    <col min="2" max="2" width="4.140625" style="0" customWidth="1"/>
    <col min="3" max="3" width="8.57421875" style="0" customWidth="1"/>
    <col min="4" max="4" width="15.421875" style="0" customWidth="1"/>
    <col min="5" max="5" width="11.57421875" style="0" customWidth="1"/>
    <col min="6" max="6" width="8.421875" style="0" customWidth="1"/>
    <col min="7" max="7" width="11.28125" style="0" customWidth="1"/>
    <col min="8" max="8" width="10.57421875" style="91" customWidth="1"/>
    <col min="9" max="9" width="17.140625" style="0" customWidth="1"/>
  </cols>
  <sheetData>
    <row r="1" spans="1:9" ht="12.75">
      <c r="A1" s="1"/>
      <c r="B1" s="1"/>
      <c r="C1" s="1"/>
      <c r="D1" s="1"/>
      <c r="E1" s="1"/>
      <c r="F1" s="1"/>
      <c r="G1" s="1"/>
      <c r="H1" s="83"/>
      <c r="I1" s="1"/>
    </row>
    <row r="2" spans="1:9" ht="12.75">
      <c r="A2" s="1"/>
      <c r="B2" s="1"/>
      <c r="C2" s="1"/>
      <c r="D2" s="1"/>
      <c r="E2" s="1"/>
      <c r="F2" s="1"/>
      <c r="G2" s="1"/>
      <c r="H2" s="83"/>
      <c r="I2" s="1"/>
    </row>
    <row r="3" spans="1:9" ht="12.75">
      <c r="A3" s="1"/>
      <c r="B3" s="1"/>
      <c r="C3" s="1"/>
      <c r="D3" s="1"/>
      <c r="E3" s="1"/>
      <c r="F3" s="1"/>
      <c r="G3" s="1"/>
      <c r="H3" s="83"/>
      <c r="I3" s="1"/>
    </row>
    <row r="4" spans="1:9" ht="12.75">
      <c r="A4" s="1"/>
      <c r="B4" s="1"/>
      <c r="C4" s="1"/>
      <c r="D4" s="1"/>
      <c r="E4" s="1"/>
      <c r="F4" s="1"/>
      <c r="G4" s="1"/>
      <c r="H4" s="83"/>
      <c r="I4" s="1"/>
    </row>
    <row r="5" spans="1:9" ht="15.75">
      <c r="A5" s="2" t="str">
        <f>'[1]IS'!A5</f>
        <v>JADI IMAGING HOLDINGS BERHAD (526319 - P)</v>
      </c>
      <c r="B5" s="2"/>
      <c r="C5" s="1"/>
      <c r="D5" s="1"/>
      <c r="E5" s="3"/>
      <c r="F5" s="1"/>
      <c r="G5" s="1"/>
      <c r="H5" s="83"/>
      <c r="I5" s="1"/>
    </row>
    <row r="6" spans="1:9" ht="12.75">
      <c r="A6" s="1"/>
      <c r="B6" s="1"/>
      <c r="C6" s="1"/>
      <c r="D6" s="1"/>
      <c r="E6" s="1"/>
      <c r="F6" s="1"/>
      <c r="G6" s="1"/>
      <c r="H6" s="83"/>
      <c r="I6" s="1"/>
    </row>
    <row r="7" spans="1:9" ht="12.75">
      <c r="A7" s="3" t="s">
        <v>115</v>
      </c>
      <c r="B7" s="1"/>
      <c r="C7" s="1"/>
      <c r="D7" s="1"/>
      <c r="E7" s="3"/>
      <c r="F7" s="1"/>
      <c r="G7" s="1"/>
      <c r="H7" s="83"/>
      <c r="I7" s="1"/>
    </row>
    <row r="8" spans="1:9" ht="12.75">
      <c r="A8" s="3" t="str">
        <f>+equity!A8</f>
        <v>For The Third Quarter Ended 30 September 2006</v>
      </c>
      <c r="B8" s="1"/>
      <c r="C8" s="1"/>
      <c r="D8" s="1"/>
      <c r="E8" s="3"/>
      <c r="F8" s="1"/>
      <c r="G8" s="1"/>
      <c r="H8" s="83"/>
      <c r="I8" s="1"/>
    </row>
    <row r="9" spans="1:9" ht="12.75">
      <c r="A9" s="1"/>
      <c r="B9" s="1"/>
      <c r="C9" s="1"/>
      <c r="D9" s="1"/>
      <c r="E9" s="3"/>
      <c r="F9" s="1"/>
      <c r="G9" s="1"/>
      <c r="H9" s="83"/>
      <c r="I9" s="1"/>
    </row>
    <row r="10" spans="1:9" ht="12.75">
      <c r="A10" s="1"/>
      <c r="B10" s="1"/>
      <c r="C10" s="1"/>
      <c r="D10" s="1"/>
      <c r="E10" s="3"/>
      <c r="F10" s="1"/>
      <c r="G10" s="1"/>
      <c r="H10" s="83"/>
      <c r="I10" s="1"/>
    </row>
    <row r="11" spans="1:9" ht="12.75">
      <c r="A11" s="36" t="s">
        <v>116</v>
      </c>
      <c r="B11" s="36" t="s">
        <v>117</v>
      </c>
      <c r="C11" s="36"/>
      <c r="D11" s="36"/>
      <c r="E11" s="36"/>
      <c r="F11" s="37"/>
      <c r="G11" s="37"/>
      <c r="H11" s="84"/>
      <c r="I11" s="37"/>
    </row>
    <row r="12" spans="1:9" ht="12.75">
      <c r="A12" s="37"/>
      <c r="B12" s="37"/>
      <c r="C12" s="37"/>
      <c r="D12" s="37"/>
      <c r="E12" s="36"/>
      <c r="F12" s="37"/>
      <c r="G12" s="48"/>
      <c r="H12" s="84"/>
      <c r="I12" s="48"/>
    </row>
    <row r="13" spans="1:9" ht="12.75">
      <c r="A13" s="36" t="s">
        <v>118</v>
      </c>
      <c r="B13" s="36" t="s">
        <v>119</v>
      </c>
      <c r="C13" s="36"/>
      <c r="D13" s="36"/>
      <c r="E13" s="36"/>
      <c r="F13" s="37"/>
      <c r="G13" s="48"/>
      <c r="H13" s="84"/>
      <c r="I13" s="48"/>
    </row>
    <row r="14" spans="1:9" ht="12.75">
      <c r="A14" s="36"/>
      <c r="B14" s="112" t="s">
        <v>120</v>
      </c>
      <c r="C14" s="112"/>
      <c r="D14" s="112"/>
      <c r="E14" s="112"/>
      <c r="F14" s="112"/>
      <c r="G14" s="112"/>
      <c r="H14" s="112"/>
      <c r="I14" s="112"/>
    </row>
    <row r="15" spans="1:9" ht="12.75">
      <c r="A15" s="36"/>
      <c r="B15" s="112"/>
      <c r="C15" s="112"/>
      <c r="D15" s="112"/>
      <c r="E15" s="112"/>
      <c r="F15" s="112"/>
      <c r="G15" s="112"/>
      <c r="H15" s="112"/>
      <c r="I15" s="112"/>
    </row>
    <row r="16" spans="1:9" ht="12.75">
      <c r="A16" s="36"/>
      <c r="B16" s="112"/>
      <c r="C16" s="112"/>
      <c r="D16" s="112"/>
      <c r="E16" s="112"/>
      <c r="F16" s="112"/>
      <c r="G16" s="112"/>
      <c r="H16" s="112"/>
      <c r="I16" s="112"/>
    </row>
    <row r="17" spans="1:9" ht="12.75">
      <c r="A17" s="36"/>
      <c r="B17" s="112"/>
      <c r="C17" s="112"/>
      <c r="D17" s="112"/>
      <c r="E17" s="112"/>
      <c r="F17" s="112"/>
      <c r="G17" s="112"/>
      <c r="H17" s="112"/>
      <c r="I17" s="112"/>
    </row>
    <row r="18" spans="1:9" ht="12.75">
      <c r="A18" s="36"/>
      <c r="B18" s="112"/>
      <c r="C18" s="112"/>
      <c r="D18" s="112"/>
      <c r="E18" s="112"/>
      <c r="F18" s="112"/>
      <c r="G18" s="112"/>
      <c r="H18" s="112"/>
      <c r="I18" s="112"/>
    </row>
    <row r="19" spans="1:9" ht="12.75">
      <c r="A19" s="36"/>
      <c r="B19" s="112"/>
      <c r="C19" s="112"/>
      <c r="D19" s="112"/>
      <c r="E19" s="112"/>
      <c r="F19" s="112"/>
      <c r="G19" s="112"/>
      <c r="H19" s="112"/>
      <c r="I19" s="112"/>
    </row>
    <row r="20" spans="1:9" ht="27" customHeight="1">
      <c r="A20" s="37"/>
      <c r="B20" s="112"/>
      <c r="C20" s="112"/>
      <c r="D20" s="112"/>
      <c r="E20" s="112"/>
      <c r="F20" s="112"/>
      <c r="G20" s="112"/>
      <c r="H20" s="112"/>
      <c r="I20" s="112"/>
    </row>
    <row r="21" spans="1:9" ht="12.75">
      <c r="A21" s="37"/>
      <c r="B21" s="49"/>
      <c r="C21" s="49"/>
      <c r="D21" s="49"/>
      <c r="E21" s="49"/>
      <c r="F21" s="49"/>
      <c r="G21" s="49"/>
      <c r="H21" s="85"/>
      <c r="I21" s="49"/>
    </row>
    <row r="22" spans="1:9" ht="12.75">
      <c r="A22" s="37"/>
      <c r="B22" s="112" t="s">
        <v>121</v>
      </c>
      <c r="C22" s="112"/>
      <c r="D22" s="112"/>
      <c r="E22" s="112"/>
      <c r="F22" s="112"/>
      <c r="G22" s="112"/>
      <c r="H22" s="112"/>
      <c r="I22" s="112"/>
    </row>
    <row r="23" spans="1:9" ht="12.75">
      <c r="A23" s="37"/>
      <c r="B23" s="112"/>
      <c r="C23" s="112"/>
      <c r="D23" s="112"/>
      <c r="E23" s="112"/>
      <c r="F23" s="112"/>
      <c r="G23" s="112"/>
      <c r="H23" s="112"/>
      <c r="I23" s="112"/>
    </row>
    <row r="24" spans="1:9" ht="12.75">
      <c r="A24" s="37"/>
      <c r="B24" s="112"/>
      <c r="C24" s="112"/>
      <c r="D24" s="112"/>
      <c r="E24" s="112"/>
      <c r="F24" s="112"/>
      <c r="G24" s="112"/>
      <c r="H24" s="112"/>
      <c r="I24" s="112"/>
    </row>
    <row r="25" spans="1:9" ht="12.75">
      <c r="A25" s="37"/>
      <c r="B25" s="112"/>
      <c r="C25" s="112"/>
      <c r="D25" s="112"/>
      <c r="E25" s="112"/>
      <c r="F25" s="112"/>
      <c r="G25" s="112"/>
      <c r="H25" s="112"/>
      <c r="I25" s="112"/>
    </row>
    <row r="26" spans="1:9" ht="12.75">
      <c r="A26" s="37"/>
      <c r="B26" s="112"/>
      <c r="C26" s="112"/>
      <c r="D26" s="112"/>
      <c r="E26" s="112"/>
      <c r="F26" s="112"/>
      <c r="G26" s="112"/>
      <c r="H26" s="112"/>
      <c r="I26" s="112"/>
    </row>
    <row r="27" spans="1:9" ht="12.75">
      <c r="A27" s="37"/>
      <c r="B27" s="49"/>
      <c r="C27" s="49"/>
      <c r="D27" s="49"/>
      <c r="E27" s="49"/>
      <c r="F27" s="49"/>
      <c r="G27" s="49"/>
      <c r="H27" s="85"/>
      <c r="I27" s="49"/>
    </row>
    <row r="28" spans="1:9" ht="12.75">
      <c r="A28" s="37"/>
      <c r="B28" s="112" t="s">
        <v>122</v>
      </c>
      <c r="C28" s="112"/>
      <c r="D28" s="112"/>
      <c r="E28" s="112"/>
      <c r="F28" s="112"/>
      <c r="G28" s="112"/>
      <c r="H28" s="112"/>
      <c r="I28" s="112"/>
    </row>
    <row r="29" spans="1:9" ht="12.75">
      <c r="A29" s="37"/>
      <c r="B29" s="112"/>
      <c r="C29" s="112"/>
      <c r="D29" s="112"/>
      <c r="E29" s="112"/>
      <c r="F29" s="112"/>
      <c r="G29" s="112"/>
      <c r="H29" s="112"/>
      <c r="I29" s="112"/>
    </row>
    <row r="30" spans="1:9" ht="12.75">
      <c r="A30" s="37"/>
      <c r="B30" s="112"/>
      <c r="C30" s="112"/>
      <c r="D30" s="112"/>
      <c r="E30" s="112"/>
      <c r="F30" s="112"/>
      <c r="G30" s="112"/>
      <c r="H30" s="112"/>
      <c r="I30" s="112"/>
    </row>
    <row r="31" spans="1:9" ht="12.75">
      <c r="A31" s="37"/>
      <c r="B31" s="49"/>
      <c r="C31" s="49"/>
      <c r="D31" s="49"/>
      <c r="E31" s="49"/>
      <c r="F31" s="49"/>
      <c r="G31" s="49"/>
      <c r="H31" s="85"/>
      <c r="I31" s="49"/>
    </row>
    <row r="32" spans="1:9" ht="12.75">
      <c r="A32" s="37"/>
      <c r="B32" s="112" t="s">
        <v>123</v>
      </c>
      <c r="C32" s="112"/>
      <c r="D32" s="112"/>
      <c r="E32" s="112"/>
      <c r="F32" s="112"/>
      <c r="G32" s="112"/>
      <c r="H32" s="112"/>
      <c r="I32" s="112"/>
    </row>
    <row r="33" spans="1:9" ht="12.75">
      <c r="A33" s="37"/>
      <c r="B33" s="112"/>
      <c r="C33" s="112"/>
      <c r="D33" s="112"/>
      <c r="E33" s="112"/>
      <c r="F33" s="112"/>
      <c r="G33" s="112"/>
      <c r="H33" s="112"/>
      <c r="I33" s="112"/>
    </row>
    <row r="34" spans="1:9" ht="12.75">
      <c r="A34" s="37"/>
      <c r="B34" s="37"/>
      <c r="C34" s="37"/>
      <c r="D34" s="37"/>
      <c r="E34" s="37"/>
      <c r="F34" s="37"/>
      <c r="G34" s="37"/>
      <c r="H34" s="84"/>
      <c r="I34" s="37"/>
    </row>
    <row r="35" spans="1:9" ht="12.75">
      <c r="A35" s="37"/>
      <c r="B35" s="112" t="s">
        <v>124</v>
      </c>
      <c r="C35" s="112"/>
      <c r="D35" s="112"/>
      <c r="E35" s="112"/>
      <c r="F35" s="112"/>
      <c r="G35" s="112"/>
      <c r="H35" s="112"/>
      <c r="I35" s="112"/>
    </row>
    <row r="36" spans="1:9" ht="12.75">
      <c r="A36" s="37"/>
      <c r="B36" s="112"/>
      <c r="C36" s="112"/>
      <c r="D36" s="112"/>
      <c r="E36" s="112"/>
      <c r="F36" s="112"/>
      <c r="G36" s="112"/>
      <c r="H36" s="112"/>
      <c r="I36" s="112"/>
    </row>
    <row r="37" spans="1:9" ht="12.75">
      <c r="A37" s="37"/>
      <c r="B37" s="37"/>
      <c r="C37" s="37"/>
      <c r="D37" s="37"/>
      <c r="E37" s="37"/>
      <c r="F37" s="37"/>
      <c r="G37" s="37"/>
      <c r="H37" s="84"/>
      <c r="I37" s="37"/>
    </row>
    <row r="38" spans="1:9" ht="12.75">
      <c r="A38" s="37"/>
      <c r="B38" s="50" t="s">
        <v>125</v>
      </c>
      <c r="C38" s="112" t="s">
        <v>126</v>
      </c>
      <c r="D38" s="112"/>
      <c r="E38" s="112"/>
      <c r="F38" s="112"/>
      <c r="G38" s="112"/>
      <c r="H38" s="112"/>
      <c r="I38" s="112"/>
    </row>
    <row r="39" spans="1:9" ht="12.75">
      <c r="A39" s="37"/>
      <c r="B39" s="37"/>
      <c r="C39" s="112"/>
      <c r="D39" s="112"/>
      <c r="E39" s="112"/>
      <c r="F39" s="112"/>
      <c r="G39" s="112"/>
      <c r="H39" s="112"/>
      <c r="I39" s="112"/>
    </row>
    <row r="40" spans="1:9" ht="12.75">
      <c r="A40" s="37"/>
      <c r="B40" s="37"/>
      <c r="C40" s="112"/>
      <c r="D40" s="112"/>
      <c r="E40" s="112"/>
      <c r="F40" s="112"/>
      <c r="G40" s="112"/>
      <c r="H40" s="112"/>
      <c r="I40" s="112"/>
    </row>
    <row r="41" spans="1:9" ht="12.75">
      <c r="A41" s="37"/>
      <c r="B41" s="37"/>
      <c r="C41" s="37"/>
      <c r="D41" s="37"/>
      <c r="E41" s="37"/>
      <c r="F41" s="37"/>
      <c r="G41" s="37"/>
      <c r="H41" s="84"/>
      <c r="I41" s="37"/>
    </row>
    <row r="42" spans="1:9" ht="12.75">
      <c r="A42" s="37"/>
      <c r="B42" s="50" t="s">
        <v>127</v>
      </c>
      <c r="C42" s="112" t="s">
        <v>128</v>
      </c>
      <c r="D42" s="112"/>
      <c r="E42" s="112"/>
      <c r="F42" s="112"/>
      <c r="G42" s="112"/>
      <c r="H42" s="112"/>
      <c r="I42" s="112"/>
    </row>
    <row r="43" spans="1:9" ht="12.75">
      <c r="A43" s="37"/>
      <c r="B43" s="37"/>
      <c r="C43" s="112"/>
      <c r="D43" s="112"/>
      <c r="E43" s="112"/>
      <c r="F43" s="112"/>
      <c r="G43" s="112"/>
      <c r="H43" s="112"/>
      <c r="I43" s="112"/>
    </row>
    <row r="44" spans="1:9" ht="12.75">
      <c r="A44" s="37"/>
      <c r="B44" s="37"/>
      <c r="C44" s="37"/>
      <c r="D44" s="37"/>
      <c r="E44" s="37"/>
      <c r="F44" s="37"/>
      <c r="G44" s="37"/>
      <c r="H44" s="84"/>
      <c r="I44" s="37"/>
    </row>
    <row r="45" spans="1:9" ht="12.75">
      <c r="A45" s="37"/>
      <c r="B45" s="50" t="s">
        <v>129</v>
      </c>
      <c r="C45" s="112" t="s">
        <v>309</v>
      </c>
      <c r="D45" s="112"/>
      <c r="E45" s="112"/>
      <c r="F45" s="112"/>
      <c r="G45" s="112"/>
      <c r="H45" s="112"/>
      <c r="I45" s="112"/>
    </row>
    <row r="46" spans="1:9" ht="12.75">
      <c r="A46" s="37"/>
      <c r="B46" s="37"/>
      <c r="C46" s="112"/>
      <c r="D46" s="112"/>
      <c r="E46" s="112"/>
      <c r="F46" s="112"/>
      <c r="G46" s="112"/>
      <c r="H46" s="112"/>
      <c r="I46" s="112"/>
    </row>
    <row r="47" spans="1:9" ht="12.75">
      <c r="A47" s="37"/>
      <c r="B47" s="37"/>
      <c r="C47" s="112"/>
      <c r="D47" s="112"/>
      <c r="E47" s="112"/>
      <c r="F47" s="112"/>
      <c r="G47" s="112"/>
      <c r="H47" s="112"/>
      <c r="I47" s="112"/>
    </row>
    <row r="48" spans="1:9" ht="12.75">
      <c r="A48" s="37"/>
      <c r="B48" s="37"/>
      <c r="C48" s="112"/>
      <c r="D48" s="112"/>
      <c r="E48" s="112"/>
      <c r="F48" s="112"/>
      <c r="G48" s="112"/>
      <c r="H48" s="112"/>
      <c r="I48" s="112"/>
    </row>
    <row r="49" spans="1:9" ht="12.75">
      <c r="A49" s="37"/>
      <c r="B49" s="37"/>
      <c r="C49" s="49"/>
      <c r="D49" s="49"/>
      <c r="E49" s="49"/>
      <c r="F49" s="49"/>
      <c r="G49" s="49"/>
      <c r="H49" s="85"/>
      <c r="I49" s="49"/>
    </row>
    <row r="50" spans="1:9" ht="12.75">
      <c r="A50" s="37"/>
      <c r="B50" s="37"/>
      <c r="C50" s="49"/>
      <c r="D50" s="49"/>
      <c r="E50" s="49"/>
      <c r="F50" s="49"/>
      <c r="G50" s="49"/>
      <c r="H50" s="85"/>
      <c r="I50" s="49"/>
    </row>
    <row r="51" spans="1:9" ht="12.75">
      <c r="A51" s="37"/>
      <c r="B51" s="37"/>
      <c r="C51" s="49"/>
      <c r="D51" s="49"/>
      <c r="E51" s="49"/>
      <c r="F51" s="49"/>
      <c r="G51" s="49"/>
      <c r="H51" s="85"/>
      <c r="I51" s="49"/>
    </row>
    <row r="52" spans="1:9" ht="12.75">
      <c r="A52" s="37"/>
      <c r="B52" s="37"/>
      <c r="C52" s="49"/>
      <c r="D52" s="49"/>
      <c r="E52" s="49"/>
      <c r="F52" s="49"/>
      <c r="G52" s="49"/>
      <c r="H52" s="85"/>
      <c r="I52" s="49"/>
    </row>
    <row r="53" spans="1:9" ht="12.75">
      <c r="A53" s="36" t="s">
        <v>116</v>
      </c>
      <c r="B53" s="36" t="s">
        <v>138</v>
      </c>
      <c r="C53" s="49"/>
      <c r="D53" s="49"/>
      <c r="E53" s="49"/>
      <c r="F53" s="49"/>
      <c r="G53" s="49"/>
      <c r="H53" s="85"/>
      <c r="I53" s="49"/>
    </row>
    <row r="54" spans="1:9" ht="12.75">
      <c r="A54" s="36"/>
      <c r="B54" s="36"/>
      <c r="C54" s="49"/>
      <c r="D54" s="49"/>
      <c r="E54" s="49"/>
      <c r="F54" s="49"/>
      <c r="G54" s="49"/>
      <c r="H54" s="85"/>
      <c r="I54" s="49"/>
    </row>
    <row r="55" spans="1:9" ht="12.75">
      <c r="A55" s="36" t="s">
        <v>118</v>
      </c>
      <c r="B55" s="36" t="s">
        <v>278</v>
      </c>
      <c r="C55" s="49"/>
      <c r="D55" s="49"/>
      <c r="E55" s="49"/>
      <c r="F55" s="49"/>
      <c r="G55" s="49"/>
      <c r="H55" s="85"/>
      <c r="I55" s="49"/>
    </row>
    <row r="56" spans="1:9" ht="12.75">
      <c r="A56" s="37"/>
      <c r="B56" s="37"/>
      <c r="C56" s="36" t="s">
        <v>130</v>
      </c>
      <c r="D56" s="37"/>
      <c r="E56" s="36"/>
      <c r="G56" s="36" t="s">
        <v>131</v>
      </c>
      <c r="H56" s="84"/>
      <c r="I56" s="37"/>
    </row>
    <row r="57" spans="1:9" ht="12.75">
      <c r="A57" s="37"/>
      <c r="B57" s="37"/>
      <c r="C57" s="50" t="s">
        <v>125</v>
      </c>
      <c r="D57" s="37" t="s">
        <v>132</v>
      </c>
      <c r="E57" s="37"/>
      <c r="G57" s="37" t="s">
        <v>133</v>
      </c>
      <c r="H57" s="84"/>
      <c r="I57" s="37"/>
    </row>
    <row r="58" spans="1:9" ht="12.75" customHeight="1">
      <c r="A58" s="37"/>
      <c r="B58" s="37"/>
      <c r="C58" s="50" t="s">
        <v>127</v>
      </c>
      <c r="D58" s="124" t="s">
        <v>134</v>
      </c>
      <c r="E58" s="124"/>
      <c r="G58" s="37" t="s">
        <v>135</v>
      </c>
      <c r="H58" s="84"/>
      <c r="I58" s="37"/>
    </row>
    <row r="59" spans="1:9" ht="12.75">
      <c r="A59" s="37"/>
      <c r="B59" s="37"/>
      <c r="C59" s="1"/>
      <c r="D59" s="124"/>
      <c r="E59" s="124"/>
      <c r="G59" s="37"/>
      <c r="H59" s="84"/>
      <c r="I59" s="37"/>
    </row>
    <row r="60" spans="1:9" ht="12.75">
      <c r="A60" s="37"/>
      <c r="B60" s="37"/>
      <c r="C60" s="50" t="s">
        <v>129</v>
      </c>
      <c r="D60" s="123" t="s">
        <v>136</v>
      </c>
      <c r="E60" s="123"/>
      <c r="G60" s="37" t="s">
        <v>137</v>
      </c>
      <c r="H60" s="84"/>
      <c r="I60" s="37"/>
    </row>
    <row r="61" spans="1:9" ht="12.75">
      <c r="A61" s="37"/>
      <c r="B61" s="37"/>
      <c r="C61" s="37"/>
      <c r="D61" s="123"/>
      <c r="E61" s="123"/>
      <c r="F61" s="37"/>
      <c r="G61" s="37"/>
      <c r="H61" s="84"/>
      <c r="I61" s="37"/>
    </row>
    <row r="62" spans="1:9" ht="12.75">
      <c r="A62" s="37"/>
      <c r="B62" s="37"/>
      <c r="C62" s="37"/>
      <c r="D62" s="37"/>
      <c r="E62" s="37"/>
      <c r="F62" s="37"/>
      <c r="G62" s="24"/>
      <c r="H62" s="86"/>
      <c r="I62" s="25"/>
    </row>
    <row r="63" spans="1:9" ht="12.75">
      <c r="A63" s="36" t="s">
        <v>139</v>
      </c>
      <c r="B63" s="36" t="s">
        <v>140</v>
      </c>
      <c r="C63" s="36"/>
      <c r="D63" s="36"/>
      <c r="E63" s="37"/>
      <c r="F63" s="37"/>
      <c r="G63" s="24"/>
      <c r="H63" s="86"/>
      <c r="I63" s="25"/>
    </row>
    <row r="64" spans="1:9" ht="12.75">
      <c r="A64" s="37"/>
      <c r="B64" s="123" t="s">
        <v>141</v>
      </c>
      <c r="C64" s="123"/>
      <c r="D64" s="123"/>
      <c r="E64" s="123"/>
      <c r="F64" s="123"/>
      <c r="G64" s="123"/>
      <c r="H64" s="123"/>
      <c r="I64" s="123"/>
    </row>
    <row r="65" spans="1:9" ht="12.75">
      <c r="A65" s="37"/>
      <c r="B65" s="123"/>
      <c r="C65" s="123"/>
      <c r="D65" s="123"/>
      <c r="E65" s="123"/>
      <c r="F65" s="123"/>
      <c r="G65" s="123"/>
      <c r="H65" s="123"/>
      <c r="I65" s="123"/>
    </row>
    <row r="66" spans="1:9" ht="12.75">
      <c r="A66" s="36"/>
      <c r="B66" s="37"/>
      <c r="C66" s="37"/>
      <c r="D66" s="37"/>
      <c r="E66" s="37"/>
      <c r="F66" s="37"/>
      <c r="G66" s="24"/>
      <c r="H66" s="86"/>
      <c r="I66" s="24"/>
    </row>
    <row r="67" spans="1:9" ht="12.75">
      <c r="A67" s="36" t="s">
        <v>142</v>
      </c>
      <c r="B67" s="36" t="s">
        <v>143</v>
      </c>
      <c r="C67" s="36"/>
      <c r="D67" s="36"/>
      <c r="E67" s="37"/>
      <c r="F67" s="37"/>
      <c r="G67" s="24"/>
      <c r="H67" s="86"/>
      <c r="I67" s="25"/>
    </row>
    <row r="68" spans="1:9" ht="12.75">
      <c r="A68" s="37"/>
      <c r="B68" s="112" t="s">
        <v>144</v>
      </c>
      <c r="C68" s="112"/>
      <c r="D68" s="112"/>
      <c r="E68" s="112"/>
      <c r="F68" s="112"/>
      <c r="G68" s="112"/>
      <c r="H68" s="112"/>
      <c r="I68" s="112"/>
    </row>
    <row r="69" spans="1:9" ht="12.75">
      <c r="A69" s="37"/>
      <c r="B69" s="112"/>
      <c r="C69" s="112"/>
      <c r="D69" s="112"/>
      <c r="E69" s="112"/>
      <c r="F69" s="112"/>
      <c r="G69" s="112"/>
      <c r="H69" s="112"/>
      <c r="I69" s="112"/>
    </row>
    <row r="70" spans="1:9" ht="12.75">
      <c r="A70" s="37"/>
      <c r="B70" s="49"/>
      <c r="C70" s="49"/>
      <c r="D70" s="49"/>
      <c r="E70" s="49"/>
      <c r="F70" s="49"/>
      <c r="G70" s="49"/>
      <c r="H70" s="85"/>
      <c r="I70" s="49"/>
    </row>
    <row r="71" spans="1:9" ht="12.75">
      <c r="A71" s="36" t="s">
        <v>145</v>
      </c>
      <c r="B71" s="36" t="s">
        <v>146</v>
      </c>
      <c r="C71" s="36"/>
      <c r="D71" s="36"/>
      <c r="E71" s="37"/>
      <c r="F71" s="37"/>
      <c r="G71" s="24"/>
      <c r="H71" s="86"/>
      <c r="I71" s="25"/>
    </row>
    <row r="72" spans="1:9" ht="12.75">
      <c r="A72" s="37"/>
      <c r="B72" s="112" t="s">
        <v>147</v>
      </c>
      <c r="C72" s="112"/>
      <c r="D72" s="112"/>
      <c r="E72" s="112"/>
      <c r="F72" s="112"/>
      <c r="G72" s="112"/>
      <c r="H72" s="112"/>
      <c r="I72" s="112"/>
    </row>
    <row r="73" spans="1:9" ht="12.75">
      <c r="A73" s="37"/>
      <c r="B73" s="112"/>
      <c r="C73" s="112"/>
      <c r="D73" s="112"/>
      <c r="E73" s="112"/>
      <c r="F73" s="112"/>
      <c r="G73" s="112"/>
      <c r="H73" s="112"/>
      <c r="I73" s="112"/>
    </row>
    <row r="74" spans="1:9" ht="12.75">
      <c r="A74" s="37"/>
      <c r="B74" s="49"/>
      <c r="C74" s="49"/>
      <c r="D74" s="49"/>
      <c r="E74" s="49"/>
      <c r="F74" s="49"/>
      <c r="G74" s="49"/>
      <c r="H74" s="85"/>
      <c r="I74" s="49"/>
    </row>
    <row r="75" spans="1:9" ht="12.75">
      <c r="A75" s="37"/>
      <c r="B75" s="49"/>
      <c r="C75" s="49"/>
      <c r="D75" s="49"/>
      <c r="E75" s="49"/>
      <c r="F75" s="49"/>
      <c r="G75" s="49"/>
      <c r="H75" s="85"/>
      <c r="I75" s="49"/>
    </row>
    <row r="76" spans="1:9" ht="12.75">
      <c r="A76" s="36" t="s">
        <v>148</v>
      </c>
      <c r="B76" s="36" t="s">
        <v>149</v>
      </c>
      <c r="C76" s="36"/>
      <c r="D76" s="36"/>
      <c r="E76" s="37"/>
      <c r="F76" s="37"/>
      <c r="G76" s="24"/>
      <c r="H76" s="86"/>
      <c r="I76" s="25"/>
    </row>
    <row r="77" spans="1:9" ht="12.75">
      <c r="A77" s="37"/>
      <c r="B77" s="112" t="s">
        <v>150</v>
      </c>
      <c r="C77" s="112"/>
      <c r="D77" s="112"/>
      <c r="E77" s="112"/>
      <c r="F77" s="112"/>
      <c r="G77" s="112"/>
      <c r="H77" s="112"/>
      <c r="I77" s="112"/>
    </row>
    <row r="78" spans="1:9" ht="12.75">
      <c r="A78" s="36"/>
      <c r="B78" s="112"/>
      <c r="C78" s="112"/>
      <c r="D78" s="112"/>
      <c r="E78" s="112"/>
      <c r="F78" s="112"/>
      <c r="G78" s="112"/>
      <c r="H78" s="112"/>
      <c r="I78" s="112"/>
    </row>
    <row r="79" spans="1:9" ht="12.75">
      <c r="A79" s="36" t="s">
        <v>151</v>
      </c>
      <c r="B79" s="36" t="s">
        <v>152</v>
      </c>
      <c r="C79" s="36"/>
      <c r="D79" s="36"/>
      <c r="E79" s="37"/>
      <c r="F79" s="37"/>
      <c r="G79" s="25"/>
      <c r="H79" s="86"/>
      <c r="I79" s="25"/>
    </row>
    <row r="80" spans="1:9" ht="12.75">
      <c r="A80" s="37"/>
      <c r="B80" s="112" t="s">
        <v>153</v>
      </c>
      <c r="C80" s="112"/>
      <c r="D80" s="112"/>
      <c r="E80" s="112"/>
      <c r="F80" s="112"/>
      <c r="G80" s="112"/>
      <c r="H80" s="112"/>
      <c r="I80" s="112"/>
    </row>
    <row r="81" spans="1:9" ht="12.75">
      <c r="A81" s="37"/>
      <c r="B81" s="112"/>
      <c r="C81" s="112"/>
      <c r="D81" s="112"/>
      <c r="E81" s="112"/>
      <c r="F81" s="112"/>
      <c r="G81" s="112"/>
      <c r="H81" s="112"/>
      <c r="I81" s="112"/>
    </row>
    <row r="82" spans="1:9" ht="12.75">
      <c r="A82" s="37"/>
      <c r="B82" s="112"/>
      <c r="C82" s="112"/>
      <c r="D82" s="112"/>
      <c r="E82" s="112"/>
      <c r="F82" s="112"/>
      <c r="G82" s="112"/>
      <c r="H82" s="112"/>
      <c r="I82" s="112"/>
    </row>
    <row r="83" spans="1:9" ht="12.75">
      <c r="A83" s="37"/>
      <c r="B83" s="49"/>
      <c r="C83" s="49"/>
      <c r="D83" s="49"/>
      <c r="E83" s="28"/>
      <c r="F83" s="28"/>
      <c r="G83" s="28"/>
      <c r="H83" s="87"/>
      <c r="I83" s="28" t="s">
        <v>154</v>
      </c>
    </row>
    <row r="84" spans="1:9" ht="12.75">
      <c r="A84" s="37"/>
      <c r="B84" s="49"/>
      <c r="C84" s="49"/>
      <c r="D84" s="49"/>
      <c r="E84" s="28" t="s">
        <v>155</v>
      </c>
      <c r="F84" s="28"/>
      <c r="G84" s="28" t="s">
        <v>68</v>
      </c>
      <c r="H84" s="87"/>
      <c r="I84" s="28" t="s">
        <v>255</v>
      </c>
    </row>
    <row r="85" spans="1:9" ht="12.75">
      <c r="A85" s="37"/>
      <c r="B85" s="37"/>
      <c r="C85" s="37"/>
      <c r="D85" s="37"/>
      <c r="E85" s="51" t="s">
        <v>156</v>
      </c>
      <c r="F85" s="52"/>
      <c r="G85" s="52" t="s">
        <v>157</v>
      </c>
      <c r="H85" s="88"/>
      <c r="I85" s="52" t="s">
        <v>158</v>
      </c>
    </row>
    <row r="86" spans="1:9" ht="12.75">
      <c r="A86" s="37"/>
      <c r="B86" s="37" t="s">
        <v>247</v>
      </c>
      <c r="C86" s="37"/>
      <c r="D86" s="37"/>
      <c r="E86" s="53">
        <v>0.1</v>
      </c>
      <c r="F86" s="37"/>
      <c r="G86" s="24">
        <v>77000000</v>
      </c>
      <c r="H86" s="86"/>
      <c r="I86" s="25">
        <v>0</v>
      </c>
    </row>
    <row r="87" spans="1:9" ht="12.75">
      <c r="A87" s="37"/>
      <c r="B87" s="37" t="s">
        <v>256</v>
      </c>
      <c r="C87" s="37"/>
      <c r="D87" s="37"/>
      <c r="E87" s="53">
        <v>0.1</v>
      </c>
      <c r="F87" s="37"/>
      <c r="G87" s="24">
        <v>156999980</v>
      </c>
      <c r="H87" s="86"/>
      <c r="I87" s="25">
        <f>(G87*E87)-1427969</f>
        <v>14272029</v>
      </c>
    </row>
    <row r="88" spans="1:9" ht="12.75">
      <c r="A88" s="37"/>
      <c r="B88" s="37" t="s">
        <v>257</v>
      </c>
      <c r="C88" s="37"/>
      <c r="D88" s="37"/>
      <c r="E88" s="53">
        <v>0.1</v>
      </c>
      <c r="F88" s="37"/>
      <c r="G88" s="24">
        <v>96000000</v>
      </c>
      <c r="H88" s="86"/>
      <c r="I88" s="25">
        <f>+G88*0.22</f>
        <v>21120000</v>
      </c>
    </row>
    <row r="89" spans="1:9" ht="12.75">
      <c r="A89" s="37"/>
      <c r="B89" s="37" t="s">
        <v>248</v>
      </c>
      <c r="C89" s="37"/>
      <c r="D89" s="37"/>
      <c r="E89" s="53">
        <v>0.1</v>
      </c>
      <c r="F89" s="37"/>
      <c r="G89" s="24">
        <v>50000000</v>
      </c>
      <c r="H89" s="86"/>
      <c r="I89" s="25">
        <v>0</v>
      </c>
    </row>
    <row r="90" spans="1:9" ht="12.75">
      <c r="A90" s="37"/>
      <c r="B90" s="37"/>
      <c r="C90" s="37"/>
      <c r="D90" s="37"/>
      <c r="E90" s="37"/>
      <c r="F90" s="37"/>
      <c r="G90" s="24"/>
      <c r="H90" s="86"/>
      <c r="I90" s="25"/>
    </row>
    <row r="91" spans="1:9" ht="12.75">
      <c r="A91" s="37"/>
      <c r="B91" s="37" t="s">
        <v>159</v>
      </c>
      <c r="C91" s="112" t="s">
        <v>160</v>
      </c>
      <c r="D91" s="112"/>
      <c r="E91" s="112"/>
      <c r="F91" s="112"/>
      <c r="G91" s="112"/>
      <c r="H91" s="112"/>
      <c r="I91" s="112"/>
    </row>
    <row r="92" spans="1:9" ht="12.75">
      <c r="A92" s="37"/>
      <c r="B92" s="37"/>
      <c r="C92" s="112"/>
      <c r="D92" s="112"/>
      <c r="E92" s="112"/>
      <c r="F92" s="112"/>
      <c r="G92" s="112"/>
      <c r="H92" s="112"/>
      <c r="I92" s="112"/>
    </row>
    <row r="93" spans="1:9" ht="12.75">
      <c r="A93" s="37"/>
      <c r="B93" s="37" t="s">
        <v>258</v>
      </c>
      <c r="C93" s="112" t="s">
        <v>282</v>
      </c>
      <c r="D93" s="112"/>
      <c r="E93" s="112"/>
      <c r="F93" s="112"/>
      <c r="G93" s="112"/>
      <c r="H93" s="112"/>
      <c r="I93" s="112"/>
    </row>
    <row r="94" spans="1:9" ht="12.75">
      <c r="A94" s="37"/>
      <c r="B94" s="37"/>
      <c r="C94" s="112"/>
      <c r="D94" s="112"/>
      <c r="E94" s="112"/>
      <c r="F94" s="112"/>
      <c r="G94" s="112"/>
      <c r="H94" s="112"/>
      <c r="I94" s="112"/>
    </row>
    <row r="95" spans="1:9" ht="12.75">
      <c r="A95" s="37"/>
      <c r="B95" s="49"/>
      <c r="C95" s="49"/>
      <c r="D95" s="49"/>
      <c r="E95" s="49"/>
      <c r="F95" s="49"/>
      <c r="G95" s="49"/>
      <c r="H95" s="85"/>
      <c r="I95" s="49"/>
    </row>
    <row r="96" spans="1:9" ht="12.75">
      <c r="A96" s="36" t="s">
        <v>116</v>
      </c>
      <c r="B96" s="36" t="s">
        <v>138</v>
      </c>
      <c r="C96" s="49"/>
      <c r="D96" s="49"/>
      <c r="E96" s="49"/>
      <c r="F96" s="49"/>
      <c r="G96" s="49"/>
      <c r="H96" s="85"/>
      <c r="I96" s="49"/>
    </row>
    <row r="97" spans="1:9" ht="12.75">
      <c r="A97" s="37"/>
      <c r="B97" s="49"/>
      <c r="C97" s="49"/>
      <c r="D97" s="49"/>
      <c r="E97" s="49"/>
      <c r="F97" s="49"/>
      <c r="G97" s="49"/>
      <c r="H97" s="85"/>
      <c r="I97" s="49"/>
    </row>
    <row r="98" spans="1:9" ht="12.75">
      <c r="A98" s="36" t="s">
        <v>161</v>
      </c>
      <c r="B98" s="36" t="s">
        <v>162</v>
      </c>
      <c r="C98" s="36"/>
      <c r="D98" s="36"/>
      <c r="E98" s="37"/>
      <c r="F98" s="37"/>
      <c r="G98" s="24"/>
      <c r="H98" s="86"/>
      <c r="I98" s="24"/>
    </row>
    <row r="99" spans="1:9" ht="12.75">
      <c r="A99" s="36"/>
      <c r="B99" s="108" t="s">
        <v>308</v>
      </c>
      <c r="C99" s="108"/>
      <c r="D99" s="108"/>
      <c r="E99" s="108"/>
      <c r="F99" s="108"/>
      <c r="G99" s="108"/>
      <c r="H99" s="108"/>
      <c r="I99" s="108"/>
    </row>
    <row r="100" spans="1:9" ht="12.75">
      <c r="A100" s="36"/>
      <c r="B100" s="108"/>
      <c r="C100" s="108"/>
      <c r="D100" s="108"/>
      <c r="E100" s="108"/>
      <c r="F100" s="108"/>
      <c r="G100" s="108"/>
      <c r="H100" s="108"/>
      <c r="I100" s="108"/>
    </row>
    <row r="101" spans="1:9" ht="12.75">
      <c r="A101" s="37"/>
      <c r="B101" s="49"/>
      <c r="C101" s="49"/>
      <c r="D101" s="49"/>
      <c r="E101" s="49"/>
      <c r="F101" s="49"/>
      <c r="G101" s="49"/>
      <c r="H101" s="49"/>
      <c r="I101" s="49"/>
    </row>
    <row r="102" spans="1:9" ht="12.75">
      <c r="A102" s="36" t="s">
        <v>163</v>
      </c>
      <c r="B102" s="36" t="s">
        <v>164</v>
      </c>
      <c r="C102" s="37"/>
      <c r="D102" s="37"/>
      <c r="E102" s="37"/>
      <c r="F102" s="37"/>
      <c r="G102" s="37"/>
      <c r="H102" s="84"/>
      <c r="I102" s="37"/>
    </row>
    <row r="103" spans="1:9" ht="12.75" customHeight="1">
      <c r="A103" s="37"/>
      <c r="B103" s="114" t="s">
        <v>165</v>
      </c>
      <c r="C103" s="114"/>
      <c r="D103" s="114"/>
      <c r="E103" s="114"/>
      <c r="F103" s="114"/>
      <c r="G103" s="114"/>
      <c r="H103" s="114"/>
      <c r="I103" s="54"/>
    </row>
    <row r="104" spans="1:9" ht="12.75" customHeight="1">
      <c r="A104" s="37"/>
      <c r="B104" s="101"/>
      <c r="C104" s="101"/>
      <c r="D104" s="101"/>
      <c r="E104" s="101"/>
      <c r="F104" s="101"/>
      <c r="G104" s="101"/>
      <c r="H104" s="101"/>
      <c r="I104" s="54"/>
    </row>
    <row r="105" spans="1:9" ht="12.75">
      <c r="A105" s="37"/>
      <c r="B105" s="54"/>
      <c r="C105" s="54"/>
      <c r="D105" s="54"/>
      <c r="E105" s="54"/>
      <c r="F105" s="54"/>
      <c r="H105" s="28" t="s">
        <v>249</v>
      </c>
      <c r="I105" s="28" t="s">
        <v>34</v>
      </c>
    </row>
    <row r="106" spans="1:9" ht="12.75">
      <c r="A106" s="37"/>
      <c r="B106" s="37"/>
      <c r="C106" s="37"/>
      <c r="D106" s="37"/>
      <c r="E106" s="37"/>
      <c r="F106" s="37"/>
      <c r="H106"/>
      <c r="I106" s="79" t="s">
        <v>259</v>
      </c>
    </row>
    <row r="107" spans="1:9" ht="12.75">
      <c r="A107" s="37"/>
      <c r="B107" s="1"/>
      <c r="C107" s="37"/>
      <c r="D107" s="37"/>
      <c r="E107" s="37"/>
      <c r="F107" s="37"/>
      <c r="H107" s="28" t="s">
        <v>288</v>
      </c>
      <c r="I107" s="28" t="s">
        <v>288</v>
      </c>
    </row>
    <row r="108" spans="1:9" ht="12.75">
      <c r="A108" s="37"/>
      <c r="B108" s="1"/>
      <c r="C108" s="37"/>
      <c r="D108" s="37"/>
      <c r="E108" s="37"/>
      <c r="F108" s="37"/>
      <c r="H108" s="28" t="s">
        <v>13</v>
      </c>
      <c r="I108" s="28" t="s">
        <v>13</v>
      </c>
    </row>
    <row r="109" spans="1:9" ht="12.75">
      <c r="A109" s="1"/>
      <c r="B109" s="55" t="s">
        <v>166</v>
      </c>
      <c r="C109" s="1"/>
      <c r="D109" s="1"/>
      <c r="E109" s="37"/>
      <c r="F109" s="37"/>
      <c r="H109" s="39"/>
      <c r="I109" s="39"/>
    </row>
    <row r="110" spans="1:10" ht="12.75">
      <c r="A110" s="1"/>
      <c r="B110" s="1" t="s">
        <v>167</v>
      </c>
      <c r="C110" s="1"/>
      <c r="D110" s="1"/>
      <c r="E110" s="37"/>
      <c r="F110" s="37"/>
      <c r="H110" s="27">
        <f>+I110-25789</f>
        <v>11808</v>
      </c>
      <c r="I110" s="27">
        <v>37597</v>
      </c>
      <c r="J110" s="78"/>
    </row>
    <row r="111" spans="1:10" ht="12.75">
      <c r="A111" s="1"/>
      <c r="B111" s="1" t="s">
        <v>168</v>
      </c>
      <c r="C111" s="1"/>
      <c r="D111" s="1"/>
      <c r="E111" s="37"/>
      <c r="F111" s="37"/>
      <c r="H111" s="27">
        <f>+I111-1047</f>
        <v>2638</v>
      </c>
      <c r="I111" s="27">
        <v>3685</v>
      </c>
      <c r="J111" s="78"/>
    </row>
    <row r="112" spans="1:10" ht="13.5" thickBot="1">
      <c r="A112" s="1"/>
      <c r="B112" s="1"/>
      <c r="C112" s="1"/>
      <c r="D112" s="1"/>
      <c r="E112" s="37"/>
      <c r="F112" s="37"/>
      <c r="H112" s="56">
        <f>SUM(H110:H111)</f>
        <v>14446</v>
      </c>
      <c r="I112" s="56">
        <f>SUM(I110:I111)</f>
        <v>41282</v>
      </c>
      <c r="J112" s="78"/>
    </row>
    <row r="113" spans="1:9" ht="12.75">
      <c r="A113" s="1"/>
      <c r="B113" s="1" t="s">
        <v>68</v>
      </c>
      <c r="C113" s="1"/>
      <c r="D113" s="1"/>
      <c r="E113" s="37"/>
      <c r="F113" s="37"/>
      <c r="H113" s="37"/>
      <c r="I113" s="37"/>
    </row>
    <row r="114" spans="1:9" ht="12.75">
      <c r="A114" s="1"/>
      <c r="B114" s="57" t="s">
        <v>169</v>
      </c>
      <c r="C114" s="1"/>
      <c r="D114" s="1"/>
      <c r="E114" s="37"/>
      <c r="F114" s="37"/>
      <c r="H114" s="37"/>
      <c r="I114" s="37"/>
    </row>
    <row r="115" spans="1:10" ht="12.75">
      <c r="A115" s="1"/>
      <c r="B115" s="1" t="s">
        <v>167</v>
      </c>
      <c r="C115" s="1"/>
      <c r="D115" s="1"/>
      <c r="E115" s="37"/>
      <c r="F115" s="37"/>
      <c r="H115" s="27">
        <f>+I115-6016</f>
        <v>2659</v>
      </c>
      <c r="I115" s="27">
        <v>8675</v>
      </c>
      <c r="J115" s="78"/>
    </row>
    <row r="116" spans="1:10" ht="12.75">
      <c r="A116" s="1"/>
      <c r="B116" s="1" t="s">
        <v>168</v>
      </c>
      <c r="C116" s="1"/>
      <c r="D116" s="1"/>
      <c r="E116" s="37"/>
      <c r="F116" s="37"/>
      <c r="H116" s="27">
        <f>+I116--94</f>
        <v>562</v>
      </c>
      <c r="I116" s="27">
        <v>468</v>
      </c>
      <c r="J116" s="78"/>
    </row>
    <row r="117" spans="1:10" ht="13.5" thickBot="1">
      <c r="A117" s="1"/>
      <c r="B117" s="1" t="s">
        <v>170</v>
      </c>
      <c r="C117" s="1"/>
      <c r="D117" s="1"/>
      <c r="E117" s="37"/>
      <c r="F117" s="37"/>
      <c r="H117" s="56">
        <f>SUM(H115:H116)</f>
        <v>3221</v>
      </c>
      <c r="I117" s="56">
        <f>SUM(I115:I116)</f>
        <v>9143</v>
      </c>
      <c r="J117" s="78"/>
    </row>
    <row r="118" spans="1:9" ht="12.75">
      <c r="A118" s="1"/>
      <c r="B118" s="1"/>
      <c r="C118" s="1"/>
      <c r="D118" s="1"/>
      <c r="E118" s="37"/>
      <c r="F118" s="37"/>
      <c r="G118" s="37"/>
      <c r="H118" s="84"/>
      <c r="I118" s="37"/>
    </row>
    <row r="119" spans="1:9" ht="12.75">
      <c r="A119" s="1"/>
      <c r="B119" s="108" t="s">
        <v>171</v>
      </c>
      <c r="C119" s="108"/>
      <c r="D119" s="108"/>
      <c r="E119" s="108"/>
      <c r="F119" s="108"/>
      <c r="G119" s="108"/>
      <c r="H119" s="108"/>
      <c r="I119" s="108"/>
    </row>
    <row r="120" spans="1:9" ht="12.75">
      <c r="A120" s="1"/>
      <c r="B120" s="108"/>
      <c r="C120" s="108"/>
      <c r="D120" s="108"/>
      <c r="E120" s="108"/>
      <c r="F120" s="108"/>
      <c r="G120" s="108"/>
      <c r="H120" s="108"/>
      <c r="I120" s="108"/>
    </row>
    <row r="121" spans="1:9" ht="12.75">
      <c r="A121" s="1"/>
      <c r="B121" s="20"/>
      <c r="C121" s="20"/>
      <c r="D121" s="20"/>
      <c r="E121" s="20"/>
      <c r="F121" s="20"/>
      <c r="G121" s="20"/>
      <c r="H121" s="82"/>
      <c r="I121" s="20"/>
    </row>
    <row r="122" spans="1:9" ht="12.75">
      <c r="A122" s="36" t="s">
        <v>172</v>
      </c>
      <c r="B122" s="36" t="s">
        <v>173</v>
      </c>
      <c r="C122" s="36"/>
      <c r="D122" s="36"/>
      <c r="E122" s="37"/>
      <c r="F122" s="37"/>
      <c r="G122" s="37"/>
      <c r="H122" s="84"/>
      <c r="I122" s="37"/>
    </row>
    <row r="123" spans="1:9" ht="12.75">
      <c r="A123" s="37"/>
      <c r="B123" s="112" t="s">
        <v>174</v>
      </c>
      <c r="C123" s="112"/>
      <c r="D123" s="112"/>
      <c r="E123" s="112"/>
      <c r="F123" s="112"/>
      <c r="G123" s="112"/>
      <c r="H123" s="112"/>
      <c r="I123" s="112"/>
    </row>
    <row r="124" spans="1:9" ht="12.75">
      <c r="A124" s="37"/>
      <c r="B124" s="112"/>
      <c r="C124" s="112"/>
      <c r="D124" s="112"/>
      <c r="E124" s="112"/>
      <c r="F124" s="112"/>
      <c r="G124" s="112"/>
      <c r="H124" s="112"/>
      <c r="I124" s="112"/>
    </row>
    <row r="125" spans="1:9" ht="12.75">
      <c r="A125" s="37"/>
      <c r="B125" s="112"/>
      <c r="C125" s="112"/>
      <c r="D125" s="112"/>
      <c r="E125" s="112"/>
      <c r="F125" s="112"/>
      <c r="G125" s="112"/>
      <c r="H125" s="112"/>
      <c r="I125" s="112"/>
    </row>
    <row r="126" spans="1:9" ht="12.75">
      <c r="A126" s="37"/>
      <c r="B126" s="49"/>
      <c r="C126" s="49"/>
      <c r="D126" s="49"/>
      <c r="E126" s="49"/>
      <c r="F126" s="49"/>
      <c r="G126" s="49"/>
      <c r="H126" s="85"/>
      <c r="I126" s="49"/>
    </row>
    <row r="127" spans="1:9" ht="12.75">
      <c r="A127" s="37"/>
      <c r="B127" s="1"/>
      <c r="C127" s="1"/>
      <c r="D127" s="37"/>
      <c r="E127" s="37"/>
      <c r="F127" s="37"/>
      <c r="G127" s="37"/>
      <c r="H127" s="84"/>
      <c r="I127" s="58"/>
    </row>
    <row r="128" spans="1:9" ht="12.75">
      <c r="A128" s="36" t="s">
        <v>175</v>
      </c>
      <c r="B128" s="36" t="s">
        <v>176</v>
      </c>
      <c r="C128" s="1"/>
      <c r="D128" s="1"/>
      <c r="E128" s="1"/>
      <c r="F128" s="1"/>
      <c r="G128" s="1"/>
      <c r="H128" s="83"/>
      <c r="I128" s="1"/>
    </row>
    <row r="129" spans="1:9" ht="12.75">
      <c r="A129" s="1"/>
      <c r="B129" s="113" t="s">
        <v>279</v>
      </c>
      <c r="C129" s="113"/>
      <c r="D129" s="113"/>
      <c r="E129" s="113"/>
      <c r="F129" s="113"/>
      <c r="G129" s="113"/>
      <c r="H129" s="113"/>
      <c r="I129" s="113"/>
    </row>
    <row r="130" spans="1:9" ht="12.75">
      <c r="A130" s="1"/>
      <c r="B130" s="1"/>
      <c r="C130" s="1"/>
      <c r="D130" s="1"/>
      <c r="E130" s="1"/>
      <c r="F130" s="1"/>
      <c r="G130" s="1"/>
      <c r="H130" s="83"/>
      <c r="I130" s="1"/>
    </row>
    <row r="131" spans="1:9" ht="12.75">
      <c r="A131" s="36" t="s">
        <v>177</v>
      </c>
      <c r="B131" s="36" t="s">
        <v>178</v>
      </c>
      <c r="C131" s="1"/>
      <c r="D131" s="1"/>
      <c r="E131" s="1"/>
      <c r="F131" s="1"/>
      <c r="G131" s="1"/>
      <c r="H131" s="83"/>
      <c r="I131" s="1"/>
    </row>
    <row r="132" spans="1:9" ht="12.75">
      <c r="A132" s="1"/>
      <c r="B132" s="112" t="s">
        <v>307</v>
      </c>
      <c r="C132" s="112"/>
      <c r="D132" s="112"/>
      <c r="E132" s="112"/>
      <c r="F132" s="112"/>
      <c r="G132" s="112"/>
      <c r="H132" s="112"/>
      <c r="I132" s="112"/>
    </row>
    <row r="133" spans="1:9" ht="12.75">
      <c r="A133" s="1"/>
      <c r="B133" s="112"/>
      <c r="C133" s="112"/>
      <c r="D133" s="112"/>
      <c r="E133" s="112"/>
      <c r="F133" s="112"/>
      <c r="G133" s="112"/>
      <c r="H133" s="112"/>
      <c r="I133" s="112"/>
    </row>
    <row r="134" spans="1:9" ht="12.75">
      <c r="A134" s="1"/>
      <c r="B134" s="112"/>
      <c r="C134" s="112"/>
      <c r="D134" s="112"/>
      <c r="E134" s="112"/>
      <c r="F134" s="112"/>
      <c r="G134" s="112"/>
      <c r="H134" s="112"/>
      <c r="I134" s="112"/>
    </row>
    <row r="135" spans="1:9" ht="12.75">
      <c r="A135" s="1"/>
      <c r="B135" s="20"/>
      <c r="C135" s="20"/>
      <c r="D135" s="20"/>
      <c r="E135" s="20"/>
      <c r="F135" s="20"/>
      <c r="G135" s="20"/>
      <c r="H135" s="82"/>
      <c r="I135" s="20"/>
    </row>
    <row r="136" spans="1:9" ht="12.75">
      <c r="A136" s="36" t="s">
        <v>179</v>
      </c>
      <c r="B136" s="36" t="s">
        <v>180</v>
      </c>
      <c r="C136" s="1"/>
      <c r="D136" s="1"/>
      <c r="E136" s="1"/>
      <c r="F136" s="1"/>
      <c r="G136" s="1"/>
      <c r="H136" s="83"/>
      <c r="I136" s="1"/>
    </row>
    <row r="137" spans="1:9" ht="12.75">
      <c r="A137" s="1"/>
      <c r="B137" s="120" t="s">
        <v>300</v>
      </c>
      <c r="C137" s="120"/>
      <c r="D137" s="120"/>
      <c r="E137" s="120"/>
      <c r="F137" s="120"/>
      <c r="G137" s="120"/>
      <c r="H137" s="120"/>
      <c r="I137" s="120"/>
    </row>
    <row r="138" spans="1:9" ht="12.75">
      <c r="A138" s="1"/>
      <c r="B138" s="120"/>
      <c r="C138" s="120"/>
      <c r="D138" s="120"/>
      <c r="E138" s="120"/>
      <c r="F138" s="120"/>
      <c r="G138" s="120"/>
      <c r="H138" s="120"/>
      <c r="I138" s="120"/>
    </row>
    <row r="139" spans="1:9" ht="12.75">
      <c r="A139" s="1"/>
      <c r="B139" s="120"/>
      <c r="C139" s="120"/>
      <c r="D139" s="120"/>
      <c r="E139" s="120"/>
      <c r="F139" s="120"/>
      <c r="G139" s="120"/>
      <c r="H139" s="120"/>
      <c r="I139" s="120"/>
    </row>
    <row r="140" spans="1:9" ht="12.75">
      <c r="A140" s="1"/>
      <c r="B140" s="1"/>
      <c r="C140" s="1"/>
      <c r="D140" s="1"/>
      <c r="E140" s="1"/>
      <c r="F140" s="1"/>
      <c r="G140" s="1"/>
      <c r="H140" s="83"/>
      <c r="I140" s="1"/>
    </row>
    <row r="141" spans="1:9" ht="12.75">
      <c r="A141" s="1"/>
      <c r="B141" s="1"/>
      <c r="C141" s="1"/>
      <c r="D141" s="1"/>
      <c r="E141" s="1"/>
      <c r="F141" s="1"/>
      <c r="G141" s="1"/>
      <c r="H141" s="83"/>
      <c r="I141" s="1"/>
    </row>
    <row r="142" spans="1:9" ht="12.75">
      <c r="A142" s="1"/>
      <c r="B142" s="1"/>
      <c r="C142" s="1"/>
      <c r="D142" s="1"/>
      <c r="E142" s="1"/>
      <c r="F142" s="1"/>
      <c r="G142" s="1"/>
      <c r="H142" s="83"/>
      <c r="I142" s="1"/>
    </row>
    <row r="143" spans="1:9" ht="12.75">
      <c r="A143" s="36" t="s">
        <v>116</v>
      </c>
      <c r="B143" s="36" t="s">
        <v>138</v>
      </c>
      <c r="C143" s="1"/>
      <c r="D143" s="1"/>
      <c r="E143" s="1"/>
      <c r="F143" s="1"/>
      <c r="G143" s="1"/>
      <c r="H143" s="83"/>
      <c r="I143" s="1"/>
    </row>
    <row r="144" spans="1:9" ht="12.75">
      <c r="A144" s="1"/>
      <c r="B144" s="1"/>
      <c r="C144" s="1"/>
      <c r="D144" s="1"/>
      <c r="E144" s="1"/>
      <c r="F144" s="1"/>
      <c r="G144" s="1"/>
      <c r="H144" s="83"/>
      <c r="I144" s="1"/>
    </row>
    <row r="145" spans="1:9" ht="12.75">
      <c r="A145" s="60" t="s">
        <v>181</v>
      </c>
      <c r="B145" s="60" t="s">
        <v>182</v>
      </c>
      <c r="C145" s="10"/>
      <c r="D145" s="10"/>
      <c r="E145" s="10"/>
      <c r="F145" s="10"/>
      <c r="G145" s="10"/>
      <c r="H145" s="89"/>
      <c r="I145" s="10"/>
    </row>
    <row r="146" spans="1:9" ht="12.75">
      <c r="A146" s="10"/>
      <c r="B146" s="121" t="s">
        <v>183</v>
      </c>
      <c r="C146" s="121"/>
      <c r="D146" s="121"/>
      <c r="E146" s="121"/>
      <c r="F146" s="121"/>
      <c r="G146" s="121"/>
      <c r="H146" s="121"/>
      <c r="I146" s="121"/>
    </row>
    <row r="147" spans="1:9" ht="12.75">
      <c r="A147" s="10"/>
      <c r="B147" s="121"/>
      <c r="C147" s="121"/>
      <c r="D147" s="121"/>
      <c r="E147" s="121"/>
      <c r="F147" s="121"/>
      <c r="G147" s="121"/>
      <c r="H147" s="121"/>
      <c r="I147" s="121"/>
    </row>
    <row r="148" spans="1:9" ht="12.75">
      <c r="A148" s="10"/>
      <c r="B148" s="61"/>
      <c r="C148" s="61"/>
      <c r="D148" s="61"/>
      <c r="E148" s="61"/>
      <c r="F148" s="61"/>
      <c r="G148" s="61"/>
      <c r="H148" s="90"/>
      <c r="I148" s="28" t="s">
        <v>34</v>
      </c>
    </row>
    <row r="149" spans="1:9" ht="12.75">
      <c r="A149" s="10"/>
      <c r="B149" s="61"/>
      <c r="C149" s="61"/>
      <c r="D149" s="61"/>
      <c r="E149" s="61"/>
      <c r="F149" s="61"/>
      <c r="G149" s="61"/>
      <c r="H149" s="90"/>
      <c r="I149" s="28" t="s">
        <v>184</v>
      </c>
    </row>
    <row r="150" spans="1:9" ht="12.75">
      <c r="A150" s="10"/>
      <c r="B150" s="61"/>
      <c r="C150" s="61"/>
      <c r="D150" s="61"/>
      <c r="E150" s="61"/>
      <c r="F150" s="61"/>
      <c r="G150" s="61"/>
      <c r="H150" s="90"/>
      <c r="I150" s="28" t="str">
        <f>I107</f>
        <v>30 Sep 2006</v>
      </c>
    </row>
    <row r="151" spans="1:9" ht="12.75">
      <c r="A151" s="10"/>
      <c r="B151" s="61"/>
      <c r="C151" s="61"/>
      <c r="D151" s="61"/>
      <c r="E151" s="61"/>
      <c r="F151" s="61"/>
      <c r="G151" s="61"/>
      <c r="H151" s="90"/>
      <c r="I151" s="28" t="s">
        <v>13</v>
      </c>
    </row>
    <row r="152" spans="1:9" ht="12.75">
      <c r="A152" s="1"/>
      <c r="B152" s="10" t="s">
        <v>185</v>
      </c>
      <c r="C152" s="61"/>
      <c r="D152" s="61"/>
      <c r="E152" s="61"/>
      <c r="F152" s="61"/>
      <c r="G152" s="61"/>
      <c r="H152" s="90"/>
      <c r="I152" s="39"/>
    </row>
    <row r="153" spans="1:9" ht="12.75">
      <c r="A153" s="10"/>
      <c r="B153" s="122" t="s">
        <v>186</v>
      </c>
      <c r="C153" s="122"/>
      <c r="D153" s="122"/>
      <c r="E153" s="122"/>
      <c r="F153" s="122"/>
      <c r="G153" s="61"/>
      <c r="H153" s="90"/>
      <c r="I153" s="62">
        <f>560+129</f>
        <v>689</v>
      </c>
    </row>
    <row r="154" spans="1:9" ht="12.75" customHeight="1">
      <c r="A154" s="10"/>
      <c r="B154" s="122" t="s">
        <v>187</v>
      </c>
      <c r="C154" s="122"/>
      <c r="D154" s="122"/>
      <c r="E154" s="122"/>
      <c r="F154" s="122"/>
      <c r="G154" s="61"/>
      <c r="H154" s="90"/>
      <c r="I154" s="62">
        <f>130+558</f>
        <v>688</v>
      </c>
    </row>
    <row r="155" spans="1:9" ht="13.5" thickBot="1">
      <c r="A155" s="10"/>
      <c r="B155" s="39"/>
      <c r="C155" s="39"/>
      <c r="D155" s="39"/>
      <c r="E155" s="61"/>
      <c r="F155" s="61"/>
      <c r="G155" s="61"/>
      <c r="H155" s="90"/>
      <c r="I155" s="63">
        <f>SUM(I153:I154)</f>
        <v>1377</v>
      </c>
    </row>
    <row r="156" spans="1:9" ht="12.75">
      <c r="A156" s="1"/>
      <c r="B156" s="64"/>
      <c r="C156" s="64"/>
      <c r="D156" s="64"/>
      <c r="E156" s="64"/>
      <c r="F156" s="64"/>
      <c r="G156" s="64"/>
      <c r="H156" s="80"/>
      <c r="I156" s="65"/>
    </row>
    <row r="157" spans="1:9" ht="12.75">
      <c r="A157" s="36" t="s">
        <v>188</v>
      </c>
      <c r="B157" s="36" t="s">
        <v>189</v>
      </c>
      <c r="C157" s="1"/>
      <c r="D157" s="1"/>
      <c r="E157" s="1"/>
      <c r="F157" s="1"/>
      <c r="G157" s="1"/>
      <c r="H157" s="83"/>
      <c r="I157" s="1"/>
    </row>
    <row r="158" spans="1:9" s="98" customFormat="1" ht="12.75" customHeight="1">
      <c r="A158" s="10"/>
      <c r="B158" s="10" t="s">
        <v>281</v>
      </c>
      <c r="C158" s="10"/>
      <c r="D158" s="10"/>
      <c r="E158" s="10"/>
      <c r="F158" s="10"/>
      <c r="G158" s="10"/>
      <c r="H158" s="10"/>
      <c r="I158" s="10"/>
    </row>
    <row r="159" spans="1:9" s="98" customFormat="1" ht="11.25" customHeight="1">
      <c r="A159" s="10"/>
      <c r="B159" s="59"/>
      <c r="C159" s="59"/>
      <c r="D159" s="59"/>
      <c r="E159" s="59"/>
      <c r="F159" s="59"/>
      <c r="H159" s="69"/>
      <c r="I159" s="100"/>
    </row>
    <row r="160" spans="1:9" ht="12.75">
      <c r="A160" s="1"/>
      <c r="B160" s="20"/>
      <c r="C160" s="20"/>
      <c r="D160" s="20"/>
      <c r="E160" s="20"/>
      <c r="F160" s="20"/>
      <c r="G160" s="20"/>
      <c r="H160" s="82"/>
      <c r="I160" s="20"/>
    </row>
    <row r="161" spans="1:9" ht="12.75">
      <c r="A161" s="60" t="s">
        <v>113</v>
      </c>
      <c r="B161" s="60" t="s">
        <v>190</v>
      </c>
      <c r="C161" s="10"/>
      <c r="D161" s="10"/>
      <c r="E161" s="10"/>
      <c r="F161" s="10"/>
      <c r="G161" s="10"/>
      <c r="H161" s="89"/>
      <c r="I161" s="9"/>
    </row>
    <row r="162" spans="1:9" ht="12.75">
      <c r="A162" s="60"/>
      <c r="B162" s="60"/>
      <c r="C162" s="10"/>
      <c r="D162" s="10"/>
      <c r="E162" s="10"/>
      <c r="F162" s="10"/>
      <c r="G162" s="10"/>
      <c r="H162" s="89"/>
      <c r="I162" s="28" t="s">
        <v>34</v>
      </c>
    </row>
    <row r="163" spans="1:9" ht="12.75">
      <c r="A163" s="60"/>
      <c r="B163" s="60"/>
      <c r="C163" s="10"/>
      <c r="D163" s="10"/>
      <c r="E163" s="10"/>
      <c r="F163" s="10"/>
      <c r="G163" s="10"/>
      <c r="H163" s="89"/>
      <c r="I163" s="28" t="s">
        <v>184</v>
      </c>
    </row>
    <row r="164" spans="1:9" ht="12.75">
      <c r="A164" s="60"/>
      <c r="B164" s="60"/>
      <c r="C164" s="10"/>
      <c r="D164" s="10"/>
      <c r="E164" s="10"/>
      <c r="F164" s="10"/>
      <c r="G164" s="10"/>
      <c r="H164" s="89"/>
      <c r="I164" s="28" t="str">
        <f>I150</f>
        <v>30 Sep 2006</v>
      </c>
    </row>
    <row r="165" spans="1:9" ht="12.75">
      <c r="A165" s="60"/>
      <c r="B165" s="60"/>
      <c r="C165" s="10"/>
      <c r="D165" s="10"/>
      <c r="E165" s="10"/>
      <c r="F165" s="10"/>
      <c r="G165" s="10"/>
      <c r="H165" s="89"/>
      <c r="I165" s="66" t="s">
        <v>13</v>
      </c>
    </row>
    <row r="166" spans="1:9" ht="12.75">
      <c r="A166" s="60"/>
      <c r="B166" s="60"/>
      <c r="C166" s="10"/>
      <c r="D166" s="10"/>
      <c r="E166" s="10"/>
      <c r="F166" s="10"/>
      <c r="G166" s="10"/>
      <c r="H166" s="89"/>
      <c r="I166" s="66"/>
    </row>
    <row r="167" spans="1:9" ht="12.75">
      <c r="A167" s="10"/>
      <c r="B167" s="10" t="s">
        <v>191</v>
      </c>
      <c r="C167" s="10"/>
      <c r="D167" s="10"/>
      <c r="E167" s="10"/>
      <c r="F167" s="10"/>
      <c r="G167" s="10"/>
      <c r="H167" s="89"/>
      <c r="I167" s="9">
        <v>19</v>
      </c>
    </row>
    <row r="168" spans="1:9" ht="12.75">
      <c r="A168" s="10"/>
      <c r="B168" s="10" t="s">
        <v>192</v>
      </c>
      <c r="C168" s="10"/>
      <c r="D168" s="10"/>
      <c r="E168" s="10"/>
      <c r="F168" s="10"/>
      <c r="G168" s="10"/>
      <c r="H168" s="89"/>
      <c r="I168" s="9">
        <f>12694-I167</f>
        <v>12675</v>
      </c>
    </row>
    <row r="169" spans="1:9" ht="13.5" thickBot="1">
      <c r="A169" s="10"/>
      <c r="B169" s="10"/>
      <c r="C169" s="10"/>
      <c r="D169" s="10"/>
      <c r="E169" s="10"/>
      <c r="F169" s="10"/>
      <c r="G169" s="10"/>
      <c r="H169" s="89"/>
      <c r="I169" s="67">
        <f>SUM(I167:I168)</f>
        <v>12694</v>
      </c>
    </row>
    <row r="170" spans="1:9" ht="12.75">
      <c r="A170" s="1"/>
      <c r="B170" s="1"/>
      <c r="C170" s="1"/>
      <c r="D170" s="1"/>
      <c r="E170" s="1"/>
      <c r="F170" s="1"/>
      <c r="G170" s="1"/>
      <c r="H170" s="83"/>
      <c r="I170" s="10"/>
    </row>
    <row r="171" spans="1:9" ht="12.75">
      <c r="A171" s="1"/>
      <c r="B171" s="1"/>
      <c r="C171" s="1"/>
      <c r="D171" s="1"/>
      <c r="E171" s="1"/>
      <c r="F171" s="1"/>
      <c r="G171" s="1"/>
      <c r="H171" s="83"/>
      <c r="I171" s="10"/>
    </row>
    <row r="172" spans="1:9" ht="12.75">
      <c r="A172" s="1"/>
      <c r="B172" s="1"/>
      <c r="C172" s="1"/>
      <c r="D172" s="1"/>
      <c r="E172" s="1"/>
      <c r="F172" s="1"/>
      <c r="G172" s="1"/>
      <c r="H172" s="83"/>
      <c r="I172" s="10"/>
    </row>
    <row r="173" spans="1:9" ht="12.75">
      <c r="A173" s="1"/>
      <c r="B173" s="1"/>
      <c r="C173" s="1"/>
      <c r="D173" s="1"/>
      <c r="E173" s="37"/>
      <c r="F173" s="1"/>
      <c r="G173" s="1"/>
      <c r="H173" s="83"/>
      <c r="I173" s="1"/>
    </row>
    <row r="174" spans="1:9" ht="12.75">
      <c r="A174" s="1"/>
      <c r="B174" s="1"/>
      <c r="C174" s="1"/>
      <c r="D174" s="1"/>
      <c r="E174" s="37"/>
      <c r="F174" s="1"/>
      <c r="G174" s="1"/>
      <c r="H174" s="83"/>
      <c r="I174" s="1"/>
    </row>
    <row r="175" spans="1:9" ht="12.75">
      <c r="A175" s="115"/>
      <c r="B175" s="115"/>
      <c r="C175" s="115"/>
      <c r="D175" s="115"/>
      <c r="E175" s="115"/>
      <c r="F175" s="115"/>
      <c r="G175" s="115"/>
      <c r="H175" s="115"/>
      <c r="I175" s="115"/>
    </row>
    <row r="176" spans="1:9" ht="12.75">
      <c r="A176" s="99"/>
      <c r="B176" s="99"/>
      <c r="C176" s="99"/>
      <c r="D176" s="99"/>
      <c r="E176" s="99"/>
      <c r="F176" s="99"/>
      <c r="G176" s="99"/>
      <c r="H176" s="99"/>
      <c r="I176" s="99"/>
    </row>
    <row r="177" spans="1:9" ht="12.75">
      <c r="A177" s="99"/>
      <c r="B177" s="99"/>
      <c r="C177" s="99"/>
      <c r="D177" s="99"/>
      <c r="E177" s="99"/>
      <c r="F177" s="99"/>
      <c r="G177" s="99"/>
      <c r="H177" s="99"/>
      <c r="I177" s="99"/>
    </row>
    <row r="178" spans="1:9" ht="12.75">
      <c r="A178" s="99"/>
      <c r="B178" s="99"/>
      <c r="C178" s="99"/>
      <c r="D178" s="99"/>
      <c r="E178" s="99"/>
      <c r="F178" s="99"/>
      <c r="G178" s="99"/>
      <c r="H178" s="99"/>
      <c r="I178" s="99"/>
    </row>
    <row r="179" spans="1:9" ht="12.75">
      <c r="A179" s="99"/>
      <c r="B179" s="99"/>
      <c r="C179" s="99"/>
      <c r="D179" s="99"/>
      <c r="E179" s="99"/>
      <c r="F179" s="99"/>
      <c r="G179" s="99"/>
      <c r="H179" s="99"/>
      <c r="I179" s="99"/>
    </row>
    <row r="180" spans="1:9" ht="12.75">
      <c r="A180" s="99"/>
      <c r="B180" s="99"/>
      <c r="C180" s="99"/>
      <c r="D180" s="99"/>
      <c r="E180" s="99"/>
      <c r="F180" s="99"/>
      <c r="G180" s="99"/>
      <c r="H180" s="99"/>
      <c r="I180" s="99"/>
    </row>
    <row r="181" spans="1:9" ht="12.75">
      <c r="A181" s="99"/>
      <c r="B181" s="99"/>
      <c r="C181" s="99"/>
      <c r="D181" s="99"/>
      <c r="E181" s="99"/>
      <c r="F181" s="99"/>
      <c r="G181" s="99"/>
      <c r="H181" s="99"/>
      <c r="I181" s="99"/>
    </row>
    <row r="182" spans="1:9" ht="12.75">
      <c r="A182" s="99"/>
      <c r="B182" s="99"/>
      <c r="C182" s="99"/>
      <c r="D182" s="99"/>
      <c r="E182" s="99"/>
      <c r="F182" s="99"/>
      <c r="G182" s="99"/>
      <c r="H182" s="99"/>
      <c r="I182" s="99"/>
    </row>
    <row r="183" spans="1:9" ht="12.75">
      <c r="A183" s="99"/>
      <c r="B183" s="99"/>
      <c r="C183" s="99"/>
      <c r="D183" s="99"/>
      <c r="E183" s="99"/>
      <c r="F183" s="99"/>
      <c r="G183" s="99"/>
      <c r="H183" s="99"/>
      <c r="I183" s="99"/>
    </row>
    <row r="184" spans="1:9" ht="12.75">
      <c r="A184" s="99"/>
      <c r="B184" s="99"/>
      <c r="C184" s="99"/>
      <c r="D184" s="99"/>
      <c r="E184" s="99"/>
      <c r="F184" s="99"/>
      <c r="G184" s="99"/>
      <c r="H184" s="99"/>
      <c r="I184" s="99"/>
    </row>
    <row r="185" spans="1:9" ht="12.75">
      <c r="A185" s="1" t="s">
        <v>68</v>
      </c>
      <c r="B185" s="1"/>
      <c r="C185" s="1"/>
      <c r="D185" s="1"/>
      <c r="E185" s="37"/>
      <c r="F185" s="1"/>
      <c r="G185" s="1"/>
      <c r="H185" s="83"/>
      <c r="I185" s="1"/>
    </row>
    <row r="186" spans="1:9" ht="12.75">
      <c r="A186" s="36" t="s">
        <v>193</v>
      </c>
      <c r="B186" s="116" t="s">
        <v>194</v>
      </c>
      <c r="C186" s="116"/>
      <c r="D186" s="116"/>
      <c r="E186" s="116"/>
      <c r="F186" s="116"/>
      <c r="G186" s="116"/>
      <c r="H186" s="116"/>
      <c r="I186" s="116"/>
    </row>
    <row r="187" spans="1:9" ht="12.75">
      <c r="A187" s="36"/>
      <c r="B187" s="116"/>
      <c r="C187" s="116"/>
      <c r="D187" s="116"/>
      <c r="E187" s="116"/>
      <c r="F187" s="116"/>
      <c r="G187" s="116"/>
      <c r="H187" s="116"/>
      <c r="I187" s="116"/>
    </row>
    <row r="188" spans="1:9" ht="12.75">
      <c r="A188" s="1"/>
      <c r="B188" s="1"/>
      <c r="C188" s="1"/>
      <c r="D188" s="1"/>
      <c r="E188" s="1"/>
      <c r="F188" s="1"/>
      <c r="G188" s="1"/>
      <c r="H188" s="83"/>
      <c r="I188" s="1"/>
    </row>
    <row r="189" spans="1:9" ht="12.75">
      <c r="A189" s="36" t="s">
        <v>195</v>
      </c>
      <c r="B189" s="36" t="s">
        <v>196</v>
      </c>
      <c r="C189" s="1"/>
      <c r="D189" s="1"/>
      <c r="E189" s="1"/>
      <c r="F189" s="1"/>
      <c r="G189" s="1"/>
      <c r="H189" s="83"/>
      <c r="I189" s="1"/>
    </row>
    <row r="190" spans="1:19" ht="12.75" customHeight="1">
      <c r="A190" s="1"/>
      <c r="B190" s="112" t="s">
        <v>304</v>
      </c>
      <c r="C190" s="112"/>
      <c r="D190" s="112"/>
      <c r="E190" s="112"/>
      <c r="F190" s="112"/>
      <c r="G190" s="112"/>
      <c r="H190" s="112"/>
      <c r="I190" s="112"/>
      <c r="L190" s="39"/>
      <c r="M190" s="39"/>
      <c r="N190" s="39"/>
      <c r="O190" s="39"/>
      <c r="P190" s="39"/>
      <c r="Q190" s="39"/>
      <c r="R190" s="39"/>
      <c r="S190" s="39"/>
    </row>
    <row r="191" spans="1:19" ht="12.75">
      <c r="A191" s="1"/>
      <c r="B191" s="112"/>
      <c r="C191" s="112"/>
      <c r="D191" s="112"/>
      <c r="E191" s="112"/>
      <c r="F191" s="112"/>
      <c r="G191" s="112"/>
      <c r="H191" s="112"/>
      <c r="I191" s="112"/>
      <c r="L191" s="39"/>
      <c r="M191" s="39"/>
      <c r="N191" s="39"/>
      <c r="O191" s="39"/>
      <c r="P191" s="39"/>
      <c r="Q191" s="39"/>
      <c r="R191" s="39"/>
      <c r="S191" s="39"/>
    </row>
    <row r="192" spans="1:19" ht="12.75">
      <c r="A192" s="1"/>
      <c r="B192" s="112"/>
      <c r="C192" s="112"/>
      <c r="D192" s="112"/>
      <c r="E192" s="112"/>
      <c r="F192" s="112"/>
      <c r="G192" s="112"/>
      <c r="H192" s="112"/>
      <c r="I192" s="112"/>
      <c r="L192" s="39"/>
      <c r="M192" s="39"/>
      <c r="N192" s="39"/>
      <c r="O192" s="39"/>
      <c r="P192" s="39"/>
      <c r="Q192" s="39"/>
      <c r="R192" s="39"/>
      <c r="S192" s="39"/>
    </row>
    <row r="193" spans="1:19" ht="12.75">
      <c r="A193" s="1"/>
      <c r="B193" s="112"/>
      <c r="C193" s="112"/>
      <c r="D193" s="112"/>
      <c r="E193" s="112"/>
      <c r="F193" s="112"/>
      <c r="G193" s="112"/>
      <c r="H193" s="112"/>
      <c r="I193" s="112"/>
      <c r="L193" s="39"/>
      <c r="M193" s="39"/>
      <c r="N193" s="39"/>
      <c r="O193" s="39"/>
      <c r="P193" s="39"/>
      <c r="Q193" s="39"/>
      <c r="R193" s="39"/>
      <c r="S193" s="39"/>
    </row>
    <row r="194" spans="1:19" ht="12.75">
      <c r="A194" s="1"/>
      <c r="B194" s="112"/>
      <c r="C194" s="112"/>
      <c r="D194" s="112"/>
      <c r="E194" s="112"/>
      <c r="F194" s="112"/>
      <c r="G194" s="112"/>
      <c r="H194" s="112"/>
      <c r="I194" s="112"/>
      <c r="L194" s="39"/>
      <c r="M194" s="39"/>
      <c r="N194" s="39"/>
      <c r="O194" s="39"/>
      <c r="P194" s="39"/>
      <c r="Q194" s="39"/>
      <c r="R194" s="39"/>
      <c r="S194" s="39"/>
    </row>
    <row r="195" spans="1:19" ht="12.75">
      <c r="A195" s="1"/>
      <c r="B195" s="112"/>
      <c r="C195" s="112"/>
      <c r="D195" s="112"/>
      <c r="E195" s="112"/>
      <c r="F195" s="112"/>
      <c r="G195" s="112"/>
      <c r="H195" s="112"/>
      <c r="I195" s="112"/>
      <c r="L195" s="39"/>
      <c r="M195" s="39"/>
      <c r="N195" s="39"/>
      <c r="O195" s="39"/>
      <c r="P195" s="39"/>
      <c r="Q195" s="39"/>
      <c r="R195" s="39"/>
      <c r="S195" s="39"/>
    </row>
    <row r="196" spans="1:9" ht="12.75">
      <c r="A196" s="1"/>
      <c r="B196" s="112"/>
      <c r="C196" s="112"/>
      <c r="D196" s="112"/>
      <c r="E196" s="112"/>
      <c r="F196" s="112"/>
      <c r="G196" s="112"/>
      <c r="H196" s="112"/>
      <c r="I196" s="112"/>
    </row>
    <row r="197" spans="1:9" ht="12.75">
      <c r="A197" s="3" t="s">
        <v>197</v>
      </c>
      <c r="B197" s="3" t="s">
        <v>198</v>
      </c>
      <c r="C197" s="1"/>
      <c r="D197" s="1"/>
      <c r="E197" s="1"/>
      <c r="F197" s="1"/>
      <c r="G197" s="1"/>
      <c r="H197" s="83"/>
      <c r="I197" s="1"/>
    </row>
    <row r="198" spans="1:9" ht="12.75">
      <c r="A198" s="1"/>
      <c r="B198" s="113" t="s">
        <v>296</v>
      </c>
      <c r="C198" s="113"/>
      <c r="D198" s="113"/>
      <c r="E198" s="113"/>
      <c r="F198" s="113"/>
      <c r="G198" s="113"/>
      <c r="H198" s="113"/>
      <c r="I198" s="113"/>
    </row>
    <row r="199" spans="1:9" ht="12.75">
      <c r="A199" s="1"/>
      <c r="B199" s="113"/>
      <c r="C199" s="113"/>
      <c r="D199" s="113"/>
      <c r="E199" s="113"/>
      <c r="F199" s="113"/>
      <c r="G199" s="113"/>
      <c r="H199" s="113"/>
      <c r="I199" s="113"/>
    </row>
    <row r="200" spans="1:9" ht="12.75">
      <c r="A200" s="1"/>
      <c r="B200" s="113"/>
      <c r="C200" s="113"/>
      <c r="D200" s="113"/>
      <c r="E200" s="113"/>
      <c r="F200" s="113"/>
      <c r="G200" s="113"/>
      <c r="H200" s="113"/>
      <c r="I200" s="113"/>
    </row>
    <row r="201" spans="1:9" ht="12.75">
      <c r="A201" s="1"/>
      <c r="B201" s="20"/>
      <c r="C201" s="20"/>
      <c r="D201" s="20"/>
      <c r="E201" s="20"/>
      <c r="F201" s="20"/>
      <c r="G201" s="20"/>
      <c r="H201" s="82"/>
      <c r="I201" s="20"/>
    </row>
    <row r="202" spans="1:9" ht="12.75">
      <c r="A202" s="3" t="s">
        <v>199</v>
      </c>
      <c r="B202" s="3" t="s">
        <v>200</v>
      </c>
      <c r="C202" s="1"/>
      <c r="D202" s="1"/>
      <c r="E202" s="1"/>
      <c r="F202" s="1"/>
      <c r="G202" s="1"/>
      <c r="H202" s="83"/>
      <c r="I202" s="1"/>
    </row>
    <row r="203" spans="1:9" ht="12.75">
      <c r="A203" s="1"/>
      <c r="B203" s="113" t="s">
        <v>283</v>
      </c>
      <c r="C203" s="113"/>
      <c r="D203" s="113"/>
      <c r="E203" s="113"/>
      <c r="F203" s="113"/>
      <c r="G203" s="113"/>
      <c r="H203" s="113"/>
      <c r="I203" s="113"/>
    </row>
    <row r="204" spans="1:9" ht="12.75">
      <c r="A204" s="1"/>
      <c r="B204" s="113"/>
      <c r="C204" s="113"/>
      <c r="D204" s="113"/>
      <c r="E204" s="113"/>
      <c r="F204" s="113"/>
      <c r="G204" s="113"/>
      <c r="H204" s="113"/>
      <c r="I204" s="113"/>
    </row>
    <row r="205" spans="1:9" ht="12.75">
      <c r="A205" s="1"/>
      <c r="B205" s="113"/>
      <c r="C205" s="113"/>
      <c r="D205" s="113"/>
      <c r="E205" s="113"/>
      <c r="F205" s="113"/>
      <c r="G205" s="113"/>
      <c r="H205" s="113"/>
      <c r="I205" s="113"/>
    </row>
    <row r="206" spans="1:9" ht="12.75">
      <c r="A206" s="1"/>
      <c r="B206" s="113"/>
      <c r="C206" s="113"/>
      <c r="D206" s="113"/>
      <c r="E206" s="113"/>
      <c r="F206" s="113"/>
      <c r="G206" s="113"/>
      <c r="H206" s="113"/>
      <c r="I206" s="113"/>
    </row>
    <row r="207" spans="1:9" ht="12.75">
      <c r="A207" s="1"/>
      <c r="B207" s="113"/>
      <c r="C207" s="113"/>
      <c r="D207" s="113"/>
      <c r="E207" s="113"/>
      <c r="F207" s="113"/>
      <c r="G207" s="113"/>
      <c r="H207" s="113"/>
      <c r="I207" s="113"/>
    </row>
    <row r="208" spans="1:9" ht="12.75">
      <c r="A208" s="1"/>
      <c r="B208" s="113"/>
      <c r="C208" s="113"/>
      <c r="D208" s="113"/>
      <c r="E208" s="113"/>
      <c r="F208" s="113"/>
      <c r="G208" s="113"/>
      <c r="H208" s="113"/>
      <c r="I208" s="113"/>
    </row>
    <row r="209" spans="1:9" ht="12.75">
      <c r="A209" s="1"/>
      <c r="B209" s="113"/>
      <c r="C209" s="113"/>
      <c r="D209" s="113"/>
      <c r="E209" s="113"/>
      <c r="F209" s="113"/>
      <c r="G209" s="113"/>
      <c r="H209" s="113"/>
      <c r="I209" s="113"/>
    </row>
    <row r="210" spans="1:9" ht="12.75">
      <c r="A210" s="1"/>
      <c r="B210" s="113"/>
      <c r="C210" s="113"/>
      <c r="D210" s="113"/>
      <c r="E210" s="113"/>
      <c r="F210" s="113"/>
      <c r="G210" s="113"/>
      <c r="H210" s="113"/>
      <c r="I210" s="113"/>
    </row>
    <row r="211" spans="1:9" ht="12.75">
      <c r="A211" s="1"/>
      <c r="B211" s="113"/>
      <c r="C211" s="113"/>
      <c r="D211" s="113"/>
      <c r="E211" s="113"/>
      <c r="F211" s="113"/>
      <c r="G211" s="113"/>
      <c r="H211" s="113"/>
      <c r="I211" s="113"/>
    </row>
    <row r="212" spans="1:9" ht="12.75">
      <c r="A212" s="1"/>
      <c r="B212" s="20"/>
      <c r="C212" s="20"/>
      <c r="D212" s="20"/>
      <c r="E212" s="20"/>
      <c r="F212" s="20"/>
      <c r="G212" s="20"/>
      <c r="H212" s="82"/>
      <c r="I212" s="20"/>
    </row>
    <row r="213" spans="1:9" ht="12.75">
      <c r="A213" s="68" t="s">
        <v>201</v>
      </c>
      <c r="B213" s="3" t="s">
        <v>202</v>
      </c>
      <c r="C213" s="10"/>
      <c r="D213" s="10"/>
      <c r="E213" s="10"/>
      <c r="F213" s="10"/>
      <c r="G213" s="10"/>
      <c r="H213" s="89"/>
      <c r="I213" s="10"/>
    </row>
    <row r="214" spans="1:9" ht="12.75">
      <c r="A214" s="10"/>
      <c r="B214" s="10" t="s">
        <v>203</v>
      </c>
      <c r="C214" s="10"/>
      <c r="D214" s="10"/>
      <c r="E214" s="10"/>
      <c r="F214" s="10"/>
      <c r="G214" s="10"/>
      <c r="H214" s="89"/>
      <c r="I214" s="10"/>
    </row>
    <row r="215" spans="1:9" ht="12.75">
      <c r="A215" s="10"/>
      <c r="B215" s="113" t="s">
        <v>204</v>
      </c>
      <c r="C215" s="113"/>
      <c r="D215" s="113"/>
      <c r="E215" s="113"/>
      <c r="F215" s="113"/>
      <c r="G215" s="113"/>
      <c r="H215" s="113"/>
      <c r="I215" s="113"/>
    </row>
    <row r="216" spans="1:9" ht="12.75">
      <c r="A216" s="10"/>
      <c r="B216" s="113"/>
      <c r="C216" s="113"/>
      <c r="D216" s="113"/>
      <c r="E216" s="113"/>
      <c r="F216" s="113"/>
      <c r="G216" s="113"/>
      <c r="H216" s="113"/>
      <c r="I216" s="113"/>
    </row>
    <row r="217" spans="1:9" ht="12.75">
      <c r="A217" s="10"/>
      <c r="B217" s="59"/>
      <c r="C217" s="59"/>
      <c r="D217" s="59"/>
      <c r="E217" s="59"/>
      <c r="F217" s="59"/>
      <c r="G217" s="59"/>
      <c r="H217" s="81"/>
      <c r="I217" s="59"/>
    </row>
    <row r="218" spans="1:9" ht="12.75">
      <c r="A218" s="10"/>
      <c r="B218" s="59"/>
      <c r="C218" s="59"/>
      <c r="D218" s="59"/>
      <c r="E218" s="59"/>
      <c r="F218" s="59"/>
      <c r="G218" s="59"/>
      <c r="H218" s="81"/>
      <c r="I218" s="59"/>
    </row>
    <row r="219" spans="1:9" ht="12.75">
      <c r="A219" s="10"/>
      <c r="B219" s="59"/>
      <c r="C219" s="59"/>
      <c r="D219" s="59"/>
      <c r="E219" s="59"/>
      <c r="F219" s="59"/>
      <c r="G219" s="59"/>
      <c r="H219" s="81"/>
      <c r="I219" s="59"/>
    </row>
    <row r="220" spans="1:9" ht="12.75">
      <c r="A220" s="10"/>
      <c r="B220" s="59"/>
      <c r="C220" s="59"/>
      <c r="D220" s="59"/>
      <c r="E220" s="59"/>
      <c r="F220" s="59"/>
      <c r="G220" s="59"/>
      <c r="H220" s="81"/>
      <c r="I220" s="59"/>
    </row>
    <row r="221" spans="1:9" ht="12.75">
      <c r="A221" s="10"/>
      <c r="B221" s="59"/>
      <c r="C221" s="59"/>
      <c r="D221" s="59"/>
      <c r="E221" s="59"/>
      <c r="F221" s="59"/>
      <c r="G221" s="59"/>
      <c r="H221" s="81"/>
      <c r="I221" s="59"/>
    </row>
    <row r="222" spans="1:9" ht="12.75">
      <c r="A222" s="10"/>
      <c r="B222" s="59"/>
      <c r="C222" s="59"/>
      <c r="D222" s="59"/>
      <c r="E222" s="59"/>
      <c r="F222" s="59"/>
      <c r="G222" s="59"/>
      <c r="H222" s="81"/>
      <c r="I222" s="59"/>
    </row>
    <row r="223" spans="1:9" ht="12.75">
      <c r="A223" s="10"/>
      <c r="B223" s="59"/>
      <c r="C223" s="59"/>
      <c r="D223" s="59"/>
      <c r="E223" s="59"/>
      <c r="F223" s="59"/>
      <c r="G223" s="59"/>
      <c r="H223" s="81"/>
      <c r="I223" s="59"/>
    </row>
    <row r="224" spans="1:9" ht="12.75">
      <c r="A224" s="10"/>
      <c r="B224" s="59"/>
      <c r="C224" s="59"/>
      <c r="D224" s="59"/>
      <c r="E224" s="59"/>
      <c r="F224" s="59"/>
      <c r="G224" s="59"/>
      <c r="H224" s="81"/>
      <c r="I224" s="59"/>
    </row>
    <row r="225" spans="1:9" ht="12.75">
      <c r="A225" s="10"/>
      <c r="B225" s="59"/>
      <c r="C225" s="59"/>
      <c r="D225" s="59"/>
      <c r="E225" s="59"/>
      <c r="F225" s="59"/>
      <c r="G225" s="59"/>
      <c r="H225" s="81"/>
      <c r="I225" s="59"/>
    </row>
    <row r="226" spans="1:9" ht="12.75">
      <c r="A226" s="10"/>
      <c r="B226" s="59"/>
      <c r="C226" s="59"/>
      <c r="D226" s="59"/>
      <c r="E226" s="59"/>
      <c r="F226" s="59"/>
      <c r="G226" s="59"/>
      <c r="H226" s="81"/>
      <c r="I226" s="59"/>
    </row>
    <row r="227" spans="1:9" ht="12.75">
      <c r="A227" s="10"/>
      <c r="B227" s="59"/>
      <c r="C227" s="59"/>
      <c r="D227" s="59"/>
      <c r="E227" s="59"/>
      <c r="F227" s="59"/>
      <c r="G227" s="59"/>
      <c r="H227" s="81"/>
      <c r="I227" s="59"/>
    </row>
    <row r="228" spans="1:9" ht="12.75">
      <c r="A228" s="10"/>
      <c r="B228" s="59"/>
      <c r="C228" s="59"/>
      <c r="D228" s="59"/>
      <c r="E228" s="59"/>
      <c r="F228" s="59"/>
      <c r="G228" s="59"/>
      <c r="H228" s="81"/>
      <c r="I228" s="59"/>
    </row>
    <row r="229" spans="1:9" ht="12.75">
      <c r="A229" s="10"/>
      <c r="B229" s="59"/>
      <c r="C229" s="59"/>
      <c r="D229" s="59"/>
      <c r="E229" s="59"/>
      <c r="F229" s="59"/>
      <c r="G229" s="59"/>
      <c r="H229" s="81"/>
      <c r="I229" s="59"/>
    </row>
    <row r="230" spans="1:9" ht="12.75">
      <c r="A230" s="36" t="s">
        <v>193</v>
      </c>
      <c r="B230" s="116" t="s">
        <v>207</v>
      </c>
      <c r="C230" s="116"/>
      <c r="D230" s="116"/>
      <c r="E230" s="116"/>
      <c r="F230" s="116"/>
      <c r="G230" s="116"/>
      <c r="H230" s="116"/>
      <c r="I230" s="116"/>
    </row>
    <row r="231" spans="1:9" ht="12.75">
      <c r="A231" s="36"/>
      <c r="B231" s="116"/>
      <c r="C231" s="116"/>
      <c r="D231" s="116"/>
      <c r="E231" s="116"/>
      <c r="F231" s="116"/>
      <c r="G231" s="116"/>
      <c r="H231" s="116"/>
      <c r="I231" s="116"/>
    </row>
    <row r="232" spans="1:9" ht="12.75">
      <c r="A232" s="10"/>
      <c r="B232" s="59"/>
      <c r="C232" s="59"/>
      <c r="D232" s="59"/>
      <c r="E232" s="59"/>
      <c r="F232" s="59"/>
      <c r="G232" s="59"/>
      <c r="H232" s="81"/>
      <c r="I232" s="59"/>
    </row>
    <row r="233" spans="1:9" ht="12.75">
      <c r="A233" s="68" t="s">
        <v>25</v>
      </c>
      <c r="B233" s="68" t="s">
        <v>24</v>
      </c>
      <c r="C233" s="10"/>
      <c r="D233" s="10"/>
      <c r="E233" s="10"/>
      <c r="F233" s="10"/>
      <c r="G233" s="10"/>
      <c r="H233" s="89"/>
      <c r="I233" s="13"/>
    </row>
    <row r="234" spans="1:9" ht="12.75">
      <c r="A234" s="10"/>
      <c r="B234" s="10"/>
      <c r="C234" s="10"/>
      <c r="D234" s="10"/>
      <c r="E234" s="10"/>
      <c r="F234" s="10"/>
      <c r="H234" s="69" t="s">
        <v>249</v>
      </c>
      <c r="I234" s="69" t="s">
        <v>34</v>
      </c>
    </row>
    <row r="235" spans="1:9" ht="12.75">
      <c r="A235" s="1"/>
      <c r="B235" s="20"/>
      <c r="C235" s="20"/>
      <c r="D235" s="20"/>
      <c r="E235" s="20"/>
      <c r="F235" s="20"/>
      <c r="H235" s="70"/>
      <c r="I235" s="70" t="s">
        <v>259</v>
      </c>
    </row>
    <row r="236" spans="1:9" ht="12.75">
      <c r="A236" s="1"/>
      <c r="B236" s="20"/>
      <c r="C236" s="20"/>
      <c r="D236" s="20"/>
      <c r="E236" s="20"/>
      <c r="F236" s="20"/>
      <c r="H236" s="28" t="str">
        <f>H107</f>
        <v>30 Sep 2006</v>
      </c>
      <c r="I236" s="28" t="str">
        <f>I107</f>
        <v>30 Sep 2006</v>
      </c>
    </row>
    <row r="237" spans="1:9" ht="12.75">
      <c r="A237" s="1"/>
      <c r="B237" s="20"/>
      <c r="C237" s="20"/>
      <c r="D237" s="20"/>
      <c r="E237" s="20"/>
      <c r="F237" s="20"/>
      <c r="H237" s="51" t="s">
        <v>13</v>
      </c>
      <c r="I237" s="51" t="s">
        <v>13</v>
      </c>
    </row>
    <row r="238" spans="1:9" ht="7.5" customHeight="1">
      <c r="A238" s="1"/>
      <c r="B238" s="20"/>
      <c r="C238" s="20"/>
      <c r="D238" s="20"/>
      <c r="E238" s="20"/>
      <c r="F238" s="20"/>
      <c r="H238" s="71"/>
      <c r="I238" s="71"/>
    </row>
    <row r="239" spans="1:10" ht="12.75">
      <c r="A239" s="1"/>
      <c r="B239" s="108" t="s">
        <v>205</v>
      </c>
      <c r="C239" s="108"/>
      <c r="D239" s="108"/>
      <c r="E239" s="20"/>
      <c r="F239" s="20"/>
      <c r="H239" s="8">
        <f>+I239-806</f>
        <v>75</v>
      </c>
      <c r="I239" s="8">
        <f>1215-I240</f>
        <v>881</v>
      </c>
      <c r="J239" s="78"/>
    </row>
    <row r="240" spans="1:10" ht="12.75">
      <c r="A240" s="1"/>
      <c r="B240" s="108" t="s">
        <v>206</v>
      </c>
      <c r="C240" s="108"/>
      <c r="D240" s="108"/>
      <c r="E240" s="20"/>
      <c r="F240" s="20"/>
      <c r="H240" s="8">
        <f>+I240-90</f>
        <v>244</v>
      </c>
      <c r="I240" s="8">
        <v>334</v>
      </c>
      <c r="J240" s="78"/>
    </row>
    <row r="241" spans="1:9" ht="13.5" thickBot="1">
      <c r="A241" s="1"/>
      <c r="B241" s="20"/>
      <c r="C241" s="20"/>
      <c r="D241" s="20"/>
      <c r="E241" s="20"/>
      <c r="F241" s="20"/>
      <c r="H241" s="72">
        <f>SUM(H239:H240)</f>
        <v>319</v>
      </c>
      <c r="I241" s="72">
        <f>SUM(I239:I240)</f>
        <v>1215</v>
      </c>
    </row>
    <row r="242" spans="1:9" ht="12.75">
      <c r="A242" s="1"/>
      <c r="B242" s="20"/>
      <c r="C242" s="20"/>
      <c r="D242" s="20"/>
      <c r="E242" s="20"/>
      <c r="F242" s="20"/>
      <c r="G242" s="20"/>
      <c r="H242" s="82"/>
      <c r="I242" s="20"/>
    </row>
    <row r="243" spans="1:9" ht="12.75">
      <c r="A243" s="1"/>
      <c r="B243" s="113" t="s">
        <v>293</v>
      </c>
      <c r="C243" s="113"/>
      <c r="D243" s="113"/>
      <c r="E243" s="113"/>
      <c r="F243" s="113"/>
      <c r="G243" s="113"/>
      <c r="H243" s="113"/>
      <c r="I243" s="113"/>
    </row>
    <row r="244" spans="1:9" ht="12.75">
      <c r="A244" s="1"/>
      <c r="B244" s="113"/>
      <c r="C244" s="113"/>
      <c r="D244" s="113"/>
      <c r="E244" s="113"/>
      <c r="F244" s="113"/>
      <c r="G244" s="113"/>
      <c r="H244" s="113"/>
      <c r="I244" s="113"/>
    </row>
    <row r="245" spans="1:9" ht="12.75">
      <c r="A245" s="1"/>
      <c r="B245" s="113"/>
      <c r="C245" s="113"/>
      <c r="D245" s="113"/>
      <c r="E245" s="113"/>
      <c r="F245" s="113"/>
      <c r="G245" s="113"/>
      <c r="H245" s="113"/>
      <c r="I245" s="113"/>
    </row>
    <row r="246" spans="1:9" ht="12.75">
      <c r="A246" s="1"/>
      <c r="B246" s="113"/>
      <c r="C246" s="113"/>
      <c r="D246" s="113"/>
      <c r="E246" s="113"/>
      <c r="F246" s="113"/>
      <c r="G246" s="113"/>
      <c r="H246" s="113"/>
      <c r="I246" s="113"/>
    </row>
    <row r="247" spans="1:9" ht="12.75">
      <c r="A247" s="1"/>
      <c r="B247" s="113"/>
      <c r="C247" s="113"/>
      <c r="D247" s="113"/>
      <c r="E247" s="113"/>
      <c r="F247" s="113"/>
      <c r="G247" s="113"/>
      <c r="H247" s="113"/>
      <c r="I247" s="113"/>
    </row>
    <row r="249" spans="1:9" ht="12.75">
      <c r="A249" s="3" t="s">
        <v>208</v>
      </c>
      <c r="B249" s="3" t="s">
        <v>209</v>
      </c>
      <c r="C249" s="1"/>
      <c r="D249" s="1"/>
      <c r="E249" s="1"/>
      <c r="F249" s="1"/>
      <c r="G249" s="1"/>
      <c r="H249" s="83"/>
      <c r="I249" s="1"/>
    </row>
    <row r="250" spans="1:9" ht="12.75">
      <c r="A250" s="1"/>
      <c r="B250" s="108" t="s">
        <v>210</v>
      </c>
      <c r="C250" s="108"/>
      <c r="D250" s="108"/>
      <c r="E250" s="108"/>
      <c r="F250" s="108"/>
      <c r="G250" s="108"/>
      <c r="H250" s="108"/>
      <c r="I250" s="108"/>
    </row>
    <row r="251" spans="1:9" ht="12.75">
      <c r="A251" s="1"/>
      <c r="B251" s="108"/>
      <c r="C251" s="108"/>
      <c r="D251" s="108"/>
      <c r="E251" s="108"/>
      <c r="F251" s="108"/>
      <c r="G251" s="108"/>
      <c r="H251" s="108"/>
      <c r="I251" s="108"/>
    </row>
    <row r="252" spans="1:9" ht="12.75">
      <c r="A252" s="1"/>
      <c r="B252" s="20"/>
      <c r="C252" s="20"/>
      <c r="D252" s="20"/>
      <c r="E252" s="20"/>
      <c r="F252" s="20"/>
      <c r="G252" s="20"/>
      <c r="H252" s="82"/>
      <c r="I252" s="20"/>
    </row>
    <row r="253" spans="1:9" ht="12.75">
      <c r="A253" s="3" t="s">
        <v>211</v>
      </c>
      <c r="B253" s="3" t="s">
        <v>212</v>
      </c>
      <c r="C253" s="1"/>
      <c r="D253" s="1"/>
      <c r="E253" s="1"/>
      <c r="F253" s="1"/>
      <c r="G253" s="1"/>
      <c r="H253" s="83"/>
      <c r="I253" s="1"/>
    </row>
    <row r="254" spans="1:9" ht="12.75">
      <c r="A254" s="1"/>
      <c r="B254" s="1" t="s">
        <v>213</v>
      </c>
      <c r="C254" s="1"/>
      <c r="D254" s="1"/>
      <c r="E254" s="1"/>
      <c r="F254" s="1"/>
      <c r="G254" s="1"/>
      <c r="H254" s="83"/>
      <c r="I254" s="1"/>
    </row>
    <row r="255" spans="1:9" ht="12.75">
      <c r="A255" s="1"/>
      <c r="B255" s="1"/>
      <c r="C255" s="1"/>
      <c r="D255" s="1"/>
      <c r="E255" s="1"/>
      <c r="F255" s="1"/>
      <c r="G255" s="1"/>
      <c r="H255" s="83"/>
      <c r="I255" s="1"/>
    </row>
    <row r="256" spans="1:9" ht="12.75">
      <c r="A256" s="3" t="s">
        <v>214</v>
      </c>
      <c r="B256" s="3" t="s">
        <v>215</v>
      </c>
      <c r="C256" s="1"/>
      <c r="D256" s="1"/>
      <c r="E256" s="1"/>
      <c r="F256" s="1"/>
      <c r="G256" s="1"/>
      <c r="H256" s="83"/>
      <c r="I256" s="1"/>
    </row>
    <row r="257" spans="1:9" ht="12.75">
      <c r="A257" s="3"/>
      <c r="B257" s="108" t="s">
        <v>297</v>
      </c>
      <c r="C257" s="108"/>
      <c r="D257" s="108"/>
      <c r="E257" s="108"/>
      <c r="F257" s="108"/>
      <c r="G257" s="108"/>
      <c r="H257" s="108"/>
      <c r="I257" s="108"/>
    </row>
    <row r="258" spans="1:9" ht="12.75">
      <c r="A258" s="3"/>
      <c r="B258" s="108"/>
      <c r="C258" s="108"/>
      <c r="D258" s="108"/>
      <c r="E258" s="108"/>
      <c r="F258" s="108"/>
      <c r="G258" s="108"/>
      <c r="H258" s="108"/>
      <c r="I258" s="108"/>
    </row>
    <row r="259" spans="1:9" ht="12.75">
      <c r="A259" s="3"/>
      <c r="B259" s="1" t="s">
        <v>216</v>
      </c>
      <c r="C259" s="1"/>
      <c r="D259" s="1"/>
      <c r="E259" s="1"/>
      <c r="F259" s="1"/>
      <c r="G259" s="1"/>
      <c r="H259" s="83"/>
      <c r="I259" s="28" t="s">
        <v>13</v>
      </c>
    </row>
    <row r="260" spans="1:9" ht="6" customHeight="1">
      <c r="A260" s="3"/>
      <c r="B260" s="1"/>
      <c r="C260" s="1"/>
      <c r="D260" s="1"/>
      <c r="E260" s="1"/>
      <c r="F260" s="1"/>
      <c r="G260" s="1"/>
      <c r="H260" s="83"/>
      <c r="I260" s="1"/>
    </row>
    <row r="261" spans="1:9" ht="12.75">
      <c r="A261" s="3"/>
      <c r="B261" s="73" t="s">
        <v>50</v>
      </c>
      <c r="C261" s="1"/>
      <c r="D261" s="1"/>
      <c r="E261" s="1"/>
      <c r="F261" s="1"/>
      <c r="G261" s="1"/>
      <c r="H261" s="83"/>
      <c r="I261" s="74"/>
    </row>
    <row r="262" spans="1:9" ht="12.75">
      <c r="A262" s="3"/>
      <c r="B262" s="1" t="s">
        <v>217</v>
      </c>
      <c r="C262" s="1"/>
      <c r="D262" s="1"/>
      <c r="E262" s="1"/>
      <c r="F262" s="1"/>
      <c r="G262" s="1"/>
      <c r="H262" s="83"/>
      <c r="I262" s="74">
        <v>1061</v>
      </c>
    </row>
    <row r="263" spans="1:9" ht="12.75">
      <c r="A263" s="3"/>
      <c r="B263" s="1" t="s">
        <v>218</v>
      </c>
      <c r="C263" s="1"/>
      <c r="D263" s="1"/>
      <c r="E263" s="1"/>
      <c r="F263" s="1"/>
      <c r="G263" s="1"/>
      <c r="H263" s="83"/>
      <c r="I263" s="74">
        <v>2861</v>
      </c>
    </row>
    <row r="264" spans="1:9" ht="3.75" customHeight="1">
      <c r="A264" s="3"/>
      <c r="B264" s="1"/>
      <c r="C264" s="1"/>
      <c r="D264" s="1"/>
      <c r="E264" s="1"/>
      <c r="F264" s="1"/>
      <c r="G264" s="1"/>
      <c r="H264" s="83"/>
      <c r="I264" s="74"/>
    </row>
    <row r="265" spans="1:9" ht="12.75">
      <c r="A265" s="3"/>
      <c r="B265" s="73" t="s">
        <v>219</v>
      </c>
      <c r="C265" s="1"/>
      <c r="D265" s="1"/>
      <c r="E265" s="1"/>
      <c r="F265" s="1"/>
      <c r="G265" s="1"/>
      <c r="H265" s="83"/>
      <c r="I265" s="74"/>
    </row>
    <row r="266" spans="1:9" ht="12.75">
      <c r="A266" s="3"/>
      <c r="B266" s="1" t="s">
        <v>217</v>
      </c>
      <c r="C266" s="1"/>
      <c r="D266" s="1"/>
      <c r="E266" s="1"/>
      <c r="F266" s="1"/>
      <c r="G266" s="1"/>
      <c r="H266" s="83"/>
      <c r="I266" s="74">
        <v>1491</v>
      </c>
    </row>
    <row r="267" spans="1:9" ht="12.75">
      <c r="A267" s="3"/>
      <c r="B267" s="1" t="s">
        <v>218</v>
      </c>
      <c r="C267" s="1"/>
      <c r="D267" s="1"/>
      <c r="E267" s="1"/>
      <c r="F267" s="1"/>
      <c r="G267" s="1"/>
      <c r="H267" s="83"/>
      <c r="I267" s="74">
        <v>17</v>
      </c>
    </row>
    <row r="268" spans="1:9" ht="6" customHeight="1">
      <c r="A268" s="3"/>
      <c r="B268" s="1"/>
      <c r="C268" s="1"/>
      <c r="D268" s="1"/>
      <c r="E268" s="1"/>
      <c r="F268" s="1"/>
      <c r="G268" s="1"/>
      <c r="H268" s="83"/>
      <c r="I268" s="74"/>
    </row>
    <row r="269" spans="1:9" ht="13.5" thickBot="1">
      <c r="A269" s="3"/>
      <c r="B269" s="1" t="s">
        <v>77</v>
      </c>
      <c r="C269" s="1"/>
      <c r="D269" s="1"/>
      <c r="E269" s="1"/>
      <c r="F269" s="1"/>
      <c r="G269" s="1"/>
      <c r="H269" s="83"/>
      <c r="I269" s="75">
        <f>SUM(I262:I267)</f>
        <v>5430</v>
      </c>
    </row>
    <row r="270" spans="1:9" ht="12.75">
      <c r="A270" s="3"/>
      <c r="B270" s="3"/>
      <c r="C270" s="1"/>
      <c r="D270" s="1"/>
      <c r="E270" s="1"/>
      <c r="F270" s="1"/>
      <c r="G270" s="1"/>
      <c r="H270" s="83"/>
      <c r="I270" s="10"/>
    </row>
    <row r="271" spans="1:9" ht="12.75">
      <c r="A271" s="1"/>
      <c r="B271" s="113" t="s">
        <v>298</v>
      </c>
      <c r="C271" s="113"/>
      <c r="D271" s="113"/>
      <c r="E271" s="113"/>
      <c r="F271" s="113"/>
      <c r="G271" s="113"/>
      <c r="H271" s="113"/>
      <c r="I271" s="113"/>
    </row>
    <row r="272" spans="1:9" ht="12.75">
      <c r="A272" s="1"/>
      <c r="B272" s="113"/>
      <c r="C272" s="113"/>
      <c r="D272" s="113"/>
      <c r="E272" s="113"/>
      <c r="F272" s="113"/>
      <c r="G272" s="113"/>
      <c r="H272" s="113"/>
      <c r="I272" s="113"/>
    </row>
    <row r="273" spans="1:9" ht="12.75">
      <c r="A273" s="1"/>
      <c r="B273" s="59"/>
      <c r="C273" s="59"/>
      <c r="D273" s="59"/>
      <c r="E273" s="59"/>
      <c r="F273" s="59"/>
      <c r="G273" s="59"/>
      <c r="H273" s="59"/>
      <c r="I273" s="59"/>
    </row>
    <row r="274" spans="1:9" ht="12.75">
      <c r="A274" s="1"/>
      <c r="B274" s="10" t="s">
        <v>294</v>
      </c>
      <c r="C274" s="10"/>
      <c r="D274" s="10"/>
      <c r="E274" s="10"/>
      <c r="F274" s="10"/>
      <c r="G274" s="10"/>
      <c r="H274" s="83"/>
      <c r="I274" s="1"/>
    </row>
    <row r="275" spans="1:9" ht="12.75">
      <c r="A275" s="1"/>
      <c r="C275" s="10"/>
      <c r="D275" s="10"/>
      <c r="E275" s="10"/>
      <c r="F275" s="10"/>
      <c r="G275" s="10"/>
      <c r="H275" s="83"/>
      <c r="I275" s="1"/>
    </row>
    <row r="276" spans="1:9" ht="12.75">
      <c r="A276" s="36" t="s">
        <v>193</v>
      </c>
      <c r="B276" s="116" t="s">
        <v>207</v>
      </c>
      <c r="C276" s="116"/>
      <c r="D276" s="116"/>
      <c r="E276" s="116"/>
      <c r="F276" s="116"/>
      <c r="G276" s="116"/>
      <c r="H276" s="116"/>
      <c r="I276" s="116"/>
    </row>
    <row r="277" spans="1:9" ht="12.75">
      <c r="A277" s="36"/>
      <c r="B277" s="116"/>
      <c r="C277" s="116"/>
      <c r="D277" s="116"/>
      <c r="E277" s="116"/>
      <c r="F277" s="116"/>
      <c r="G277" s="116"/>
      <c r="H277" s="116"/>
      <c r="I277" s="116"/>
    </row>
    <row r="278" spans="1:9" ht="12.75">
      <c r="A278" s="1"/>
      <c r="B278" s="1"/>
      <c r="C278" s="1"/>
      <c r="D278" s="1"/>
      <c r="E278" s="1"/>
      <c r="F278" s="1"/>
      <c r="G278" s="1"/>
      <c r="H278" s="83"/>
      <c r="I278" s="1"/>
    </row>
    <row r="279" spans="1:9" ht="12.75">
      <c r="A279" s="3" t="s">
        <v>220</v>
      </c>
      <c r="B279" s="3" t="s">
        <v>221</v>
      </c>
      <c r="C279" s="1"/>
      <c r="D279" s="1"/>
      <c r="E279" s="1"/>
      <c r="F279" s="1"/>
      <c r="G279" s="1"/>
      <c r="H279" s="83"/>
      <c r="I279" s="1"/>
    </row>
    <row r="280" spans="1:9" ht="12.75">
      <c r="A280" s="1"/>
      <c r="B280" s="108" t="s">
        <v>222</v>
      </c>
      <c r="C280" s="108"/>
      <c r="D280" s="108"/>
      <c r="E280" s="108"/>
      <c r="F280" s="108"/>
      <c r="G280" s="108"/>
      <c r="H280" s="108"/>
      <c r="I280" s="108"/>
    </row>
    <row r="281" spans="1:9" ht="12.75">
      <c r="A281" s="1"/>
      <c r="B281" s="108"/>
      <c r="C281" s="108"/>
      <c r="D281" s="108"/>
      <c r="E281" s="108"/>
      <c r="F281" s="108"/>
      <c r="G281" s="108"/>
      <c r="H281" s="108"/>
      <c r="I281" s="108"/>
    </row>
    <row r="282" spans="1:9" ht="12.75">
      <c r="A282" s="1"/>
      <c r="B282" s="20"/>
      <c r="C282" s="20"/>
      <c r="D282" s="20"/>
      <c r="E282" s="20"/>
      <c r="F282" s="20"/>
      <c r="G282" s="20"/>
      <c r="H282" s="82"/>
      <c r="I282" s="20"/>
    </row>
    <row r="283" spans="1:9" ht="12.75">
      <c r="A283" s="3" t="s">
        <v>223</v>
      </c>
      <c r="B283" s="3" t="s">
        <v>224</v>
      </c>
      <c r="C283" s="1"/>
      <c r="D283" s="1"/>
      <c r="E283" s="1"/>
      <c r="F283" s="1"/>
      <c r="G283" s="1"/>
      <c r="H283" s="83"/>
      <c r="I283" s="1"/>
    </row>
    <row r="284" spans="1:9" ht="12.75">
      <c r="A284" s="1"/>
      <c r="B284" s="108" t="s">
        <v>225</v>
      </c>
      <c r="C284" s="108"/>
      <c r="D284" s="108"/>
      <c r="E284" s="108"/>
      <c r="F284" s="108"/>
      <c r="G284" s="108"/>
      <c r="H284" s="108"/>
      <c r="I284" s="108"/>
    </row>
    <row r="285" spans="1:9" ht="12.75">
      <c r="A285" s="1"/>
      <c r="B285" s="108"/>
      <c r="C285" s="108"/>
      <c r="D285" s="108"/>
      <c r="E285" s="108"/>
      <c r="F285" s="108"/>
      <c r="G285" s="108"/>
      <c r="H285" s="108"/>
      <c r="I285" s="108"/>
    </row>
    <row r="286" spans="1:9" ht="12.75">
      <c r="A286" s="1"/>
      <c r="B286" s="108"/>
      <c r="C286" s="108"/>
      <c r="D286" s="108"/>
      <c r="E286" s="108"/>
      <c r="F286" s="108"/>
      <c r="G286" s="108"/>
      <c r="H286" s="108"/>
      <c r="I286" s="108"/>
    </row>
    <row r="287" spans="1:9" ht="12.75">
      <c r="A287" s="1"/>
      <c r="B287" s="108"/>
      <c r="C287" s="108"/>
      <c r="D287" s="108"/>
      <c r="E287" s="108"/>
      <c r="F287" s="108"/>
      <c r="G287" s="108"/>
      <c r="H287" s="108"/>
      <c r="I287" s="108"/>
    </row>
    <row r="288" spans="1:9" ht="12.75">
      <c r="A288" s="1"/>
      <c r="B288" s="108"/>
      <c r="C288" s="108"/>
      <c r="D288" s="108"/>
      <c r="E288" s="108"/>
      <c r="F288" s="108"/>
      <c r="G288" s="108"/>
      <c r="H288" s="108"/>
      <c r="I288" s="108"/>
    </row>
    <row r="289" spans="1:9" ht="12.75">
      <c r="A289" s="1"/>
      <c r="B289" s="20"/>
      <c r="C289" s="20"/>
      <c r="D289" s="20"/>
      <c r="E289" s="20"/>
      <c r="F289" s="20"/>
      <c r="G289" s="20"/>
      <c r="H289" s="82"/>
      <c r="I289" s="20"/>
    </row>
    <row r="290" spans="1:9" ht="12.75">
      <c r="A290" s="3" t="s">
        <v>226</v>
      </c>
      <c r="B290" s="3" t="s">
        <v>227</v>
      </c>
      <c r="C290" s="1"/>
      <c r="D290" s="1"/>
      <c r="E290" s="1"/>
      <c r="F290" s="1"/>
      <c r="G290" s="1"/>
      <c r="H290" s="83"/>
      <c r="I290" s="1"/>
    </row>
    <row r="291" spans="1:9" ht="12.75" customHeight="1">
      <c r="A291" s="1"/>
      <c r="B291" s="108" t="s">
        <v>308</v>
      </c>
      <c r="C291" s="108"/>
      <c r="D291" s="108"/>
      <c r="E291" s="108"/>
      <c r="F291" s="108"/>
      <c r="G291" s="108"/>
      <c r="H291" s="108"/>
      <c r="I291" s="108"/>
    </row>
    <row r="292" spans="1:9" ht="12.75">
      <c r="A292" s="1"/>
      <c r="B292" s="108"/>
      <c r="C292" s="108"/>
      <c r="D292" s="108"/>
      <c r="E292" s="108"/>
      <c r="F292" s="108"/>
      <c r="G292" s="108"/>
      <c r="H292" s="108"/>
      <c r="I292" s="108"/>
    </row>
    <row r="293" spans="1:9" ht="12.75">
      <c r="A293" s="1"/>
      <c r="B293" s="1"/>
      <c r="C293" s="1"/>
      <c r="D293" s="1"/>
      <c r="E293" s="1"/>
      <c r="F293" s="1"/>
      <c r="G293" s="1"/>
      <c r="H293" s="83"/>
      <c r="I293" s="1"/>
    </row>
    <row r="294" spans="1:9" ht="12.75">
      <c r="A294" s="3" t="s">
        <v>29</v>
      </c>
      <c r="B294" s="3" t="s">
        <v>228</v>
      </c>
      <c r="C294" s="1"/>
      <c r="D294" s="1"/>
      <c r="E294" s="1"/>
      <c r="F294" s="1"/>
      <c r="G294" s="1"/>
      <c r="H294" s="83"/>
      <c r="I294" s="1"/>
    </row>
    <row r="295" spans="1:9" ht="12.75">
      <c r="A295" s="1"/>
      <c r="B295" s="1"/>
      <c r="C295" s="1"/>
      <c r="D295" s="1"/>
      <c r="E295" s="1"/>
      <c r="F295" s="1"/>
      <c r="G295" s="5"/>
      <c r="H295" s="83"/>
      <c r="I295" s="5"/>
    </row>
    <row r="296" spans="1:9" ht="12.75">
      <c r="A296" s="1"/>
      <c r="B296" s="1"/>
      <c r="C296" s="1"/>
      <c r="D296" s="1"/>
      <c r="E296" s="1"/>
      <c r="F296" s="1"/>
      <c r="H296" s="5" t="s">
        <v>6</v>
      </c>
      <c r="I296" s="5" t="s">
        <v>250</v>
      </c>
    </row>
    <row r="297" spans="1:9" ht="12.75">
      <c r="A297" s="1"/>
      <c r="B297" s="1"/>
      <c r="C297" s="1"/>
      <c r="D297" s="1"/>
      <c r="E297" s="1"/>
      <c r="F297" s="1"/>
      <c r="H297" s="5" t="s">
        <v>9</v>
      </c>
      <c r="I297" s="5" t="s">
        <v>251</v>
      </c>
    </row>
    <row r="298" spans="1:9" ht="12.75">
      <c r="A298" s="1"/>
      <c r="B298" s="1"/>
      <c r="C298" s="1"/>
      <c r="D298" s="1"/>
      <c r="E298" s="1"/>
      <c r="F298" s="1"/>
      <c r="H298" s="6" t="str">
        <f>H236</f>
        <v>30 Sep 2006</v>
      </c>
      <c r="I298" s="6" t="str">
        <f>I236</f>
        <v>30 Sep 2006</v>
      </c>
    </row>
    <row r="299" spans="1:9" ht="12.75">
      <c r="A299" s="1"/>
      <c r="B299" s="1"/>
      <c r="C299" s="1"/>
      <c r="D299" s="1"/>
      <c r="E299" s="1"/>
      <c r="F299" s="1"/>
      <c r="H299" s="70" t="s">
        <v>13</v>
      </c>
      <c r="I299" s="70" t="s">
        <v>13</v>
      </c>
    </row>
    <row r="300" spans="1:9" ht="12.75">
      <c r="A300" s="1"/>
      <c r="B300" s="1"/>
      <c r="C300" s="1"/>
      <c r="D300" s="1"/>
      <c r="E300" s="1"/>
      <c r="F300" s="1"/>
      <c r="H300" s="1"/>
      <c r="I300" s="1"/>
    </row>
    <row r="301" spans="1:9" ht="12.75">
      <c r="A301" s="1"/>
      <c r="B301" s="1" t="s">
        <v>229</v>
      </c>
      <c r="C301" s="1"/>
      <c r="D301" s="1"/>
      <c r="E301" s="1"/>
      <c r="F301" s="1"/>
      <c r="H301" s="14">
        <f>+PL!D41</f>
        <v>3221</v>
      </c>
      <c r="I301" s="14">
        <f>+PL!G41</f>
        <v>9143</v>
      </c>
    </row>
    <row r="302" spans="1:9" ht="12.75">
      <c r="A302" s="1"/>
      <c r="B302" s="1"/>
      <c r="C302" s="1"/>
      <c r="D302" s="1"/>
      <c r="E302" s="1"/>
      <c r="F302" s="1"/>
      <c r="H302" s="1"/>
      <c r="I302" s="1"/>
    </row>
    <row r="303" spans="1:9" ht="12.75">
      <c r="A303" s="1"/>
      <c r="B303" s="1" t="s">
        <v>230</v>
      </c>
      <c r="C303" s="1"/>
      <c r="D303" s="1"/>
      <c r="E303" s="1"/>
      <c r="F303" s="1"/>
      <c r="H303" s="14">
        <v>450000</v>
      </c>
      <c r="I303" s="14">
        <v>383048</v>
      </c>
    </row>
    <row r="304" spans="1:9" ht="12.75">
      <c r="A304" s="1"/>
      <c r="B304" s="1"/>
      <c r="C304" s="1"/>
      <c r="D304" s="1"/>
      <c r="E304" s="1"/>
      <c r="F304" s="1"/>
      <c r="H304" s="1"/>
      <c r="I304" s="1"/>
    </row>
    <row r="305" spans="1:9" ht="13.5" thickBot="1">
      <c r="A305" s="1"/>
      <c r="B305" s="1" t="s">
        <v>231</v>
      </c>
      <c r="C305" s="1"/>
      <c r="D305" s="1"/>
      <c r="E305" s="1"/>
      <c r="F305" s="1"/>
      <c r="H305" s="76">
        <f>H301/H303*100</f>
        <v>0.7157777777777777</v>
      </c>
      <c r="I305" s="76">
        <f>I301/I303*100</f>
        <v>2.3869071239113637</v>
      </c>
    </row>
    <row r="306" spans="1:9" ht="12.75">
      <c r="A306" s="1"/>
      <c r="B306" s="1"/>
      <c r="C306" s="1"/>
      <c r="D306" s="1"/>
      <c r="E306" s="1"/>
      <c r="F306" s="1"/>
      <c r="G306" s="37"/>
      <c r="H306" s="83"/>
      <c r="I306" s="1"/>
    </row>
    <row r="307" spans="1:9" ht="12.75">
      <c r="A307" s="1"/>
      <c r="B307" s="118" t="s">
        <v>284</v>
      </c>
      <c r="C307" s="118"/>
      <c r="D307" s="118"/>
      <c r="E307" s="118"/>
      <c r="F307" s="118"/>
      <c r="G307" s="118"/>
      <c r="H307" s="118"/>
      <c r="I307" s="118"/>
    </row>
    <row r="308" spans="1:9" ht="12.75">
      <c r="A308" s="1"/>
      <c r="B308" s="118"/>
      <c r="C308" s="118"/>
      <c r="D308" s="118"/>
      <c r="E308" s="118"/>
      <c r="F308" s="118"/>
      <c r="G308" s="118"/>
      <c r="H308" s="118"/>
      <c r="I308" s="118"/>
    </row>
    <row r="309" spans="1:9" ht="12.75">
      <c r="A309" s="1"/>
      <c r="B309" s="105"/>
      <c r="C309" s="105"/>
      <c r="D309" s="105"/>
      <c r="E309" s="105"/>
      <c r="F309" s="105"/>
      <c r="G309" s="105"/>
      <c r="H309" s="105"/>
      <c r="I309" s="105"/>
    </row>
    <row r="310" spans="1:9" ht="12.75">
      <c r="A310" s="3" t="s">
        <v>232</v>
      </c>
      <c r="B310" s="3" t="s">
        <v>233</v>
      </c>
      <c r="C310" s="1"/>
      <c r="D310" s="1"/>
      <c r="E310" s="1"/>
      <c r="F310" s="1"/>
      <c r="G310" s="1"/>
      <c r="H310" s="83"/>
      <c r="I310" s="1"/>
    </row>
    <row r="311" spans="1:9" ht="12.75">
      <c r="A311" s="1"/>
      <c r="B311" s="108" t="s">
        <v>265</v>
      </c>
      <c r="C311" s="108"/>
      <c r="D311" s="108"/>
      <c r="E311" s="108"/>
      <c r="F311" s="108"/>
      <c r="G311" s="108"/>
      <c r="H311" s="108"/>
      <c r="I311" s="108"/>
    </row>
    <row r="312" spans="1:9" ht="12.75">
      <c r="A312" s="1"/>
      <c r="B312" s="1"/>
      <c r="C312" s="1"/>
      <c r="D312" s="1"/>
      <c r="E312" s="1"/>
      <c r="F312" s="1"/>
      <c r="G312" s="1"/>
      <c r="H312" s="1"/>
      <c r="I312" s="1"/>
    </row>
    <row r="313" spans="1:9" ht="12.75">
      <c r="A313" s="1"/>
      <c r="B313" s="1"/>
      <c r="C313" s="1"/>
      <c r="D313" s="1"/>
      <c r="E313" s="1"/>
      <c r="F313" s="1"/>
      <c r="G313" s="1"/>
      <c r="H313" s="1"/>
      <c r="I313" s="1"/>
    </row>
    <row r="314" spans="1:9" ht="12.75">
      <c r="A314" s="1"/>
      <c r="B314" s="1"/>
      <c r="C314" s="1"/>
      <c r="D314" s="1"/>
      <c r="E314" s="1"/>
      <c r="F314" s="1"/>
      <c r="G314" s="1"/>
      <c r="H314" s="1"/>
      <c r="I314" s="1"/>
    </row>
    <row r="315" spans="1:9" ht="12.75">
      <c r="A315" s="1"/>
      <c r="B315" s="1"/>
      <c r="C315" s="1"/>
      <c r="D315" s="1"/>
      <c r="E315" s="1"/>
      <c r="F315" s="1"/>
      <c r="G315" s="1"/>
      <c r="H315" s="1"/>
      <c r="I315" s="1"/>
    </row>
    <row r="316" spans="1:9" ht="12.75">
      <c r="A316" s="36" t="s">
        <v>193</v>
      </c>
      <c r="B316" s="116" t="s">
        <v>207</v>
      </c>
      <c r="C316" s="116"/>
      <c r="D316" s="116"/>
      <c r="E316" s="116"/>
      <c r="F316" s="116"/>
      <c r="G316" s="116"/>
      <c r="H316" s="116"/>
      <c r="I316" s="116"/>
    </row>
    <row r="317" spans="1:9" ht="12.75">
      <c r="A317" s="36"/>
      <c r="B317" s="116"/>
      <c r="C317" s="116"/>
      <c r="D317" s="116"/>
      <c r="E317" s="116"/>
      <c r="F317" s="116"/>
      <c r="G317" s="116"/>
      <c r="H317" s="116"/>
      <c r="I317" s="116"/>
    </row>
    <row r="318" spans="1:9" ht="12.75">
      <c r="A318" s="1"/>
      <c r="B318" s="1"/>
      <c r="C318" s="1"/>
      <c r="D318" s="1"/>
      <c r="E318" s="1"/>
      <c r="F318" s="1"/>
      <c r="G318" s="1"/>
      <c r="H318" s="83"/>
      <c r="I318" s="1"/>
    </row>
    <row r="319" spans="1:9" ht="12.75">
      <c r="A319" s="3" t="s">
        <v>234</v>
      </c>
      <c r="B319" s="3" t="s">
        <v>235</v>
      </c>
      <c r="C319" s="1"/>
      <c r="D319" s="1"/>
      <c r="E319" s="1"/>
      <c r="F319" s="1"/>
      <c r="G319" s="1"/>
      <c r="H319" s="83"/>
      <c r="I319" s="1"/>
    </row>
    <row r="320" spans="1:9" ht="12.75">
      <c r="A320" s="3"/>
      <c r="B320" s="3"/>
      <c r="C320" s="1"/>
      <c r="D320" s="1"/>
      <c r="E320" s="1"/>
      <c r="F320" s="1"/>
      <c r="G320" s="1"/>
      <c r="H320" s="83"/>
      <c r="I320" s="1"/>
    </row>
    <row r="321" spans="1:10" ht="12.75">
      <c r="A321" s="3"/>
      <c r="B321" s="113" t="s">
        <v>301</v>
      </c>
      <c r="C321" s="113"/>
      <c r="D321" s="113"/>
      <c r="E321" s="113"/>
      <c r="F321" s="113"/>
      <c r="G321" s="113"/>
      <c r="H321" s="113"/>
      <c r="I321" s="113"/>
      <c r="J321" s="95"/>
    </row>
    <row r="322" spans="1:10" ht="12.75">
      <c r="A322" s="3"/>
      <c r="B322" s="113"/>
      <c r="C322" s="113"/>
      <c r="D322" s="113"/>
      <c r="E322" s="113"/>
      <c r="F322" s="113"/>
      <c r="G322" s="113"/>
      <c r="H322" s="113"/>
      <c r="I322" s="113"/>
      <c r="J322" s="95"/>
    </row>
    <row r="323" spans="1:10" ht="12.75">
      <c r="A323" s="3"/>
      <c r="B323" s="1"/>
      <c r="C323" s="1"/>
      <c r="D323" s="1"/>
      <c r="E323" s="1"/>
      <c r="F323" s="1"/>
      <c r="G323" s="1"/>
      <c r="H323" s="83"/>
      <c r="I323" s="1"/>
      <c r="J323" s="95"/>
    </row>
    <row r="324" spans="1:10" ht="39" customHeight="1">
      <c r="A324" s="3"/>
      <c r="B324" s="1"/>
      <c r="C324" s="1"/>
      <c r="D324" s="1"/>
      <c r="E324" s="96" t="s">
        <v>266</v>
      </c>
      <c r="F324" s="96" t="s">
        <v>268</v>
      </c>
      <c r="G324" s="96" t="s">
        <v>269</v>
      </c>
      <c r="H324" s="96" t="s">
        <v>267</v>
      </c>
      <c r="I324" s="97" t="s">
        <v>270</v>
      </c>
      <c r="J324" s="95"/>
    </row>
    <row r="325" spans="1:10" ht="12.75">
      <c r="A325" s="3"/>
      <c r="B325" s="1"/>
      <c r="C325" s="1"/>
      <c r="D325" s="1"/>
      <c r="E325" s="70" t="s">
        <v>13</v>
      </c>
      <c r="F325" s="70" t="s">
        <v>13</v>
      </c>
      <c r="G325" s="70" t="s">
        <v>13</v>
      </c>
      <c r="H325" s="70" t="s">
        <v>13</v>
      </c>
      <c r="I325" s="1"/>
      <c r="J325" s="95"/>
    </row>
    <row r="326" spans="1:10" ht="12.75">
      <c r="A326" s="3"/>
      <c r="B326" s="1"/>
      <c r="C326" s="1"/>
      <c r="D326" s="1"/>
      <c r="E326" s="1"/>
      <c r="F326" s="1"/>
      <c r="G326" s="1"/>
      <c r="H326" s="83"/>
      <c r="I326" s="1"/>
      <c r="J326" s="95"/>
    </row>
    <row r="327" spans="1:10" ht="12.75">
      <c r="A327" s="3"/>
      <c r="B327" s="1" t="s">
        <v>271</v>
      </c>
      <c r="C327" s="1"/>
      <c r="D327" s="1"/>
      <c r="E327" s="7">
        <v>6000</v>
      </c>
      <c r="F327" s="7">
        <f>-5000-32</f>
        <v>-5032</v>
      </c>
      <c r="G327" s="7">
        <v>0</v>
      </c>
      <c r="H327" s="7">
        <f>SUM(E327:G327)</f>
        <v>968</v>
      </c>
      <c r="I327" s="1" t="s">
        <v>275</v>
      </c>
      <c r="J327" s="95"/>
    </row>
    <row r="328" spans="1:10" ht="12.75">
      <c r="A328" s="3"/>
      <c r="B328" s="1" t="s">
        <v>272</v>
      </c>
      <c r="C328" s="1"/>
      <c r="D328" s="1"/>
      <c r="E328" s="7">
        <v>20000</v>
      </c>
      <c r="F328" s="7">
        <f>-1441-8730+697-95-3919-7-100-959-32-168-69</f>
        <v>-14823</v>
      </c>
      <c r="G328" s="7">
        <v>0</v>
      </c>
      <c r="H328" s="7">
        <f>SUM(E328:G328)</f>
        <v>5177</v>
      </c>
      <c r="I328" s="1" t="s">
        <v>275</v>
      </c>
      <c r="J328" s="95"/>
    </row>
    <row r="329" spans="1:10" ht="12.75">
      <c r="A329" s="3"/>
      <c r="B329" s="1" t="s">
        <v>273</v>
      </c>
      <c r="C329" s="1"/>
      <c r="D329" s="1"/>
      <c r="E329" s="7">
        <v>1600</v>
      </c>
      <c r="F329" s="7">
        <v>-2054</v>
      </c>
      <c r="G329" s="7">
        <v>454</v>
      </c>
      <c r="H329" s="7">
        <f>SUM(E329:G329)</f>
        <v>0</v>
      </c>
      <c r="I329" s="1" t="s">
        <v>276</v>
      </c>
      <c r="J329" s="95"/>
    </row>
    <row r="330" spans="1:10" ht="12.75">
      <c r="A330" s="3"/>
      <c r="B330" s="1" t="s">
        <v>274</v>
      </c>
      <c r="C330" s="1"/>
      <c r="D330" s="1"/>
      <c r="E330" s="7">
        <v>7792</v>
      </c>
      <c r="F330" s="9">
        <v>0</v>
      </c>
      <c r="G330" s="7">
        <f>-G329</f>
        <v>-454</v>
      </c>
      <c r="H330" s="7">
        <f>SUM(E330:G330)</f>
        <v>7338</v>
      </c>
      <c r="I330" s="113" t="s">
        <v>280</v>
      </c>
      <c r="J330" s="95"/>
    </row>
    <row r="331" spans="1:10" ht="12.75">
      <c r="A331" s="3"/>
      <c r="B331" s="1"/>
      <c r="C331" s="1"/>
      <c r="D331" s="1"/>
      <c r="E331" s="7"/>
      <c r="F331" s="9"/>
      <c r="G331" s="7"/>
      <c r="H331" s="7"/>
      <c r="I331" s="113"/>
      <c r="J331" s="95"/>
    </row>
    <row r="332" spans="1:10" ht="13.5" thickBot="1">
      <c r="A332" s="3"/>
      <c r="B332" s="1"/>
      <c r="C332" s="1"/>
      <c r="D332" s="1"/>
      <c r="E332" s="15">
        <f>SUM(E327:E330)</f>
        <v>35392</v>
      </c>
      <c r="F332" s="15">
        <f>SUM(F327:F330)</f>
        <v>-21909</v>
      </c>
      <c r="G332" s="15">
        <f>SUM(G327:G330)</f>
        <v>0</v>
      </c>
      <c r="H332" s="15">
        <f>SUM(H327:H330)</f>
        <v>13483</v>
      </c>
      <c r="I332" s="1"/>
      <c r="J332" s="95"/>
    </row>
    <row r="333" spans="1:10" ht="12.75">
      <c r="A333" s="3"/>
      <c r="B333" s="1"/>
      <c r="C333" s="1"/>
      <c r="D333" s="1"/>
      <c r="E333" s="1"/>
      <c r="F333" s="1"/>
      <c r="G333" s="1"/>
      <c r="H333" s="83"/>
      <c r="I333" s="1"/>
      <c r="J333" s="95"/>
    </row>
    <row r="334" spans="1:10" ht="12.75" customHeight="1">
      <c r="A334" s="3"/>
      <c r="B334" s="1" t="s">
        <v>114</v>
      </c>
      <c r="C334" s="119" t="s">
        <v>277</v>
      </c>
      <c r="D334" s="119"/>
      <c r="E334" s="119"/>
      <c r="F334" s="119"/>
      <c r="G334" s="119"/>
      <c r="H334" s="119"/>
      <c r="I334" s="119"/>
      <c r="J334" s="95"/>
    </row>
    <row r="335" spans="1:9" ht="12.75">
      <c r="A335" s="1"/>
      <c r="B335" s="10"/>
      <c r="C335" s="119"/>
      <c r="D335" s="119"/>
      <c r="E335" s="119"/>
      <c r="F335" s="119"/>
      <c r="G335" s="119"/>
      <c r="H335" s="119"/>
      <c r="I335" s="119"/>
    </row>
    <row r="336" spans="1:9" ht="12.75">
      <c r="A336" s="1"/>
      <c r="B336" s="20"/>
      <c r="C336" s="119"/>
      <c r="D336" s="119"/>
      <c r="E336" s="119"/>
      <c r="F336" s="119"/>
      <c r="G336" s="119"/>
      <c r="H336" s="119"/>
      <c r="I336" s="119"/>
    </row>
    <row r="337" spans="1:9" ht="12.75">
      <c r="A337" s="1"/>
      <c r="B337" s="20"/>
      <c r="C337" s="102"/>
      <c r="D337" s="102"/>
      <c r="E337" s="102"/>
      <c r="F337" s="102"/>
      <c r="G337" s="102"/>
      <c r="H337" s="102"/>
      <c r="I337" s="102"/>
    </row>
    <row r="338" spans="1:9" ht="12.75">
      <c r="A338" s="3" t="s">
        <v>236</v>
      </c>
      <c r="B338" s="3" t="s">
        <v>237</v>
      </c>
      <c r="C338" s="1"/>
      <c r="D338" s="1"/>
      <c r="E338" s="1"/>
      <c r="F338" s="1"/>
      <c r="G338" s="1"/>
      <c r="H338" s="83"/>
      <c r="I338" s="1"/>
    </row>
    <row r="339" spans="1:9" ht="12.75">
      <c r="A339" s="1"/>
      <c r="B339" s="113" t="s">
        <v>302</v>
      </c>
      <c r="C339" s="113"/>
      <c r="D339" s="113"/>
      <c r="E339" s="113"/>
      <c r="F339" s="113"/>
      <c r="G339" s="113"/>
      <c r="H339" s="113"/>
      <c r="I339" s="113"/>
    </row>
    <row r="340" spans="1:9" ht="12.75">
      <c r="A340" s="1"/>
      <c r="B340" s="113"/>
      <c r="C340" s="113"/>
      <c r="D340" s="113"/>
      <c r="E340" s="113"/>
      <c r="F340" s="113"/>
      <c r="G340" s="113"/>
      <c r="H340" s="113"/>
      <c r="I340" s="113"/>
    </row>
    <row r="341" spans="1:9" ht="12.75">
      <c r="A341" s="1"/>
      <c r="B341" s="1"/>
      <c r="C341" s="1"/>
      <c r="D341" s="1"/>
      <c r="E341" s="1"/>
      <c r="F341" s="1"/>
      <c r="G341" s="1"/>
      <c r="H341" s="83"/>
      <c r="I341" s="1"/>
    </row>
    <row r="342" spans="1:9" ht="12.75">
      <c r="A342" s="1"/>
      <c r="B342" s="1"/>
      <c r="C342" s="1"/>
      <c r="D342" s="1"/>
      <c r="E342" s="1"/>
      <c r="F342" s="1"/>
      <c r="G342" s="1"/>
      <c r="H342" s="83"/>
      <c r="I342" s="1"/>
    </row>
    <row r="343" spans="1:9" ht="12.75">
      <c r="A343" s="1"/>
      <c r="B343" s="1"/>
      <c r="C343" s="1"/>
      <c r="D343" s="1"/>
      <c r="E343" s="1"/>
      <c r="F343" s="1"/>
      <c r="G343" s="1"/>
      <c r="H343" s="83"/>
      <c r="I343" s="1"/>
    </row>
    <row r="344" spans="1:9" ht="12.75">
      <c r="A344" s="1"/>
      <c r="B344" s="1"/>
      <c r="C344" s="1"/>
      <c r="D344" s="1"/>
      <c r="E344" s="1"/>
      <c r="F344" s="1"/>
      <c r="G344" s="1"/>
      <c r="H344" s="83"/>
      <c r="I344" s="1"/>
    </row>
    <row r="345" spans="1:9" ht="12.75">
      <c r="A345" s="1"/>
      <c r="B345" s="1"/>
      <c r="C345" s="1"/>
      <c r="D345" s="1"/>
      <c r="E345" s="1"/>
      <c r="F345" s="1"/>
      <c r="G345" s="1"/>
      <c r="H345" s="83"/>
      <c r="I345" s="1"/>
    </row>
    <row r="346" spans="1:9" ht="12.75">
      <c r="A346" s="3" t="s">
        <v>238</v>
      </c>
      <c r="B346" s="1"/>
      <c r="C346" s="1"/>
      <c r="D346" s="1"/>
      <c r="E346" s="1"/>
      <c r="F346" s="1"/>
      <c r="G346" s="1"/>
      <c r="H346" s="83"/>
      <c r="I346" s="1"/>
    </row>
    <row r="347" spans="1:9" ht="12.75">
      <c r="A347" s="117" t="s">
        <v>303</v>
      </c>
      <c r="B347" s="117"/>
      <c r="C347" s="117"/>
      <c r="D347" s="117"/>
      <c r="E347" s="1"/>
      <c r="F347" s="1"/>
      <c r="G347" s="1"/>
      <c r="H347" s="83"/>
      <c r="I347" s="1"/>
    </row>
  </sheetData>
  <mergeCells count="52">
    <mergeCell ref="C93:I94"/>
    <mergeCell ref="B154:F154"/>
    <mergeCell ref="B14:I20"/>
    <mergeCell ref="B22:I26"/>
    <mergeCell ref="B28:I30"/>
    <mergeCell ref="B32:I33"/>
    <mergeCell ref="B35:I36"/>
    <mergeCell ref="C38:I40"/>
    <mergeCell ref="C42:I43"/>
    <mergeCell ref="C45:I48"/>
    <mergeCell ref="B64:I65"/>
    <mergeCell ref="B68:I69"/>
    <mergeCell ref="D58:E59"/>
    <mergeCell ref="D60:E61"/>
    <mergeCell ref="B72:I73"/>
    <mergeCell ref="B77:I78"/>
    <mergeCell ref="B80:I82"/>
    <mergeCell ref="C91:I92"/>
    <mergeCell ref="B240:D240"/>
    <mergeCell ref="B243:I247"/>
    <mergeCell ref="B230:I231"/>
    <mergeCell ref="B119:I120"/>
    <mergeCell ref="B123:I125"/>
    <mergeCell ref="B129:I129"/>
    <mergeCell ref="B239:D239"/>
    <mergeCell ref="B137:I139"/>
    <mergeCell ref="B146:I147"/>
    <mergeCell ref="B153:F153"/>
    <mergeCell ref="A347:D347"/>
    <mergeCell ref="B311:I311"/>
    <mergeCell ref="B291:I292"/>
    <mergeCell ref="B321:I322"/>
    <mergeCell ref="B316:I317"/>
    <mergeCell ref="I330:I331"/>
    <mergeCell ref="B307:I308"/>
    <mergeCell ref="C334:I336"/>
    <mergeCell ref="B284:I288"/>
    <mergeCell ref="B339:I340"/>
    <mergeCell ref="B250:I251"/>
    <mergeCell ref="B257:I258"/>
    <mergeCell ref="B271:I272"/>
    <mergeCell ref="B280:I281"/>
    <mergeCell ref="B276:I277"/>
    <mergeCell ref="B99:I100"/>
    <mergeCell ref="B132:I134"/>
    <mergeCell ref="B215:I216"/>
    <mergeCell ref="B103:H103"/>
    <mergeCell ref="A175:I175"/>
    <mergeCell ref="B186:I187"/>
    <mergeCell ref="B198:I200"/>
    <mergeCell ref="B203:I211"/>
    <mergeCell ref="B190:I196"/>
  </mergeCells>
  <printOptions/>
  <pageMargins left="0.75" right="0.75" top="1" bottom="1" header="0.5" footer="0.5"/>
  <pageSetup horizontalDpi="600" verticalDpi="600" orientation="portrait" scale="92" r:id="rId2"/>
  <rowBreaks count="7" manualBreakCount="7">
    <brk id="52" max="8" man="1"/>
    <brk id="95" max="8" man="1"/>
    <brk id="142" max="8" man="1"/>
    <brk id="185" max="8" man="1"/>
    <brk id="229" max="8" man="1"/>
    <brk id="275" max="8" man="1"/>
    <brk id="31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Jadi Imaging Technologies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LYC</cp:lastModifiedBy>
  <cp:lastPrinted>2006-11-02T04:50:44Z</cp:lastPrinted>
  <dcterms:created xsi:type="dcterms:W3CDTF">2006-07-11T02:30:44Z</dcterms:created>
  <dcterms:modified xsi:type="dcterms:W3CDTF">2006-11-15T09:04:36Z</dcterms:modified>
  <cp:category/>
  <cp:version/>
  <cp:contentType/>
  <cp:contentStatus/>
</cp:coreProperties>
</file>